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scyla.mesquita\Documents\COOUT\0 Ferramentas-OUTORGA\Planilhas de outorga\"/>
    </mc:Choice>
  </mc:AlternateContent>
  <xr:revisionPtr revIDLastSave="0" documentId="13_ncr:1_{EE83CA6B-F602-4FD4-8924-D917B92D1B23}" xr6:coauthVersionLast="36" xr6:coauthVersionMax="36" xr10:uidLastSave="{00000000-0000-0000-0000-000000000000}"/>
  <bookViews>
    <workbookView xWindow="0" yWindow="0" windowWidth="28800" windowHeight="12225" xr2:uid="{BD812898-E035-49DA-964D-47FB825314B6}"/>
  </bookViews>
  <sheets>
    <sheet name="Consumo humano" sheetId="4" r:id="rId1"/>
    <sheet name="Consumo unitário" sheetId="1" r:id="rId2"/>
    <sheet name="Tipos de tratamento" sheetId="2" r:id="rId3"/>
    <sheet name="Efluent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" i="4" l="1"/>
  <c r="M14" i="4" s="1"/>
  <c r="H14" i="4"/>
  <c r="J14" i="4" s="1"/>
  <c r="C14" i="4"/>
  <c r="E14" i="4" s="1"/>
  <c r="F14" i="4" s="1"/>
  <c r="B14" i="4"/>
  <c r="C7" i="4"/>
  <c r="E7" i="4" s="1"/>
  <c r="G7" i="4" s="1"/>
  <c r="B7" i="4"/>
  <c r="I14" i="4" l="1"/>
  <c r="L14" i="4"/>
</calcChain>
</file>

<file path=xl/sharedStrings.xml><?xml version="1.0" encoding="utf-8"?>
<sst xmlns="http://schemas.openxmlformats.org/spreadsheetml/2006/main" count="120" uniqueCount="102">
  <si>
    <t>Tipo de estabelecimento</t>
  </si>
  <si>
    <t>Unidade</t>
  </si>
  <si>
    <t>Consumo diário unitário (L/und.dia)</t>
  </si>
  <si>
    <t>Passageiro</t>
  </si>
  <si>
    <t>Hóspede</t>
  </si>
  <si>
    <t>Leito</t>
  </si>
  <si>
    <t>Usuário</t>
  </si>
  <si>
    <t>Freguês</t>
  </si>
  <si>
    <t>Empregado</t>
  </si>
  <si>
    <t>Assento</t>
  </si>
  <si>
    <t>Estudante</t>
  </si>
  <si>
    <t>Veículo servido</t>
  </si>
  <si>
    <t>m² de área</t>
  </si>
  <si>
    <t>Detento</t>
  </si>
  <si>
    <t>Habitante</t>
  </si>
  <si>
    <t>Aeroporto</t>
  </si>
  <si>
    <t>Alojamento/Pousada</t>
  </si>
  <si>
    <t>Asilo/Clínica de repouso</t>
  </si>
  <si>
    <t>Banheiro público</t>
  </si>
  <si>
    <t>Bar/Lanchonete/Restaurante</t>
  </si>
  <si>
    <t>Canteiro de obras (vila de trabalhadores)</t>
  </si>
  <si>
    <t>Cinema/Teatro</t>
  </si>
  <si>
    <t>Escola/Creche</t>
  </si>
  <si>
    <t>Estabelecimento comercial/indústria/escritório</t>
  </si>
  <si>
    <t>Estacionamento/garagem</t>
  </si>
  <si>
    <t>Hospital/Hospício</t>
  </si>
  <si>
    <t>Hotel com cozinha e lavanderia</t>
  </si>
  <si>
    <t>Hotel sem cozinha e lavanderia</t>
  </si>
  <si>
    <t>Igrejas/templos</t>
  </si>
  <si>
    <t>Loja/Mercado/Shopping center</t>
  </si>
  <si>
    <t>Parque com banheiros</t>
  </si>
  <si>
    <t>Prisão</t>
  </si>
  <si>
    <t>Unidade residencial não atendida por rede de água</t>
  </si>
  <si>
    <t>Nº de unidades</t>
  </si>
  <si>
    <t>Horas/dia</t>
  </si>
  <si>
    <t>Vazão da bomba (m³/h)</t>
  </si>
  <si>
    <t>Orientações:</t>
  </si>
  <si>
    <t>1) Selecione o tipo de estabelecimento na lista da célula verde
2) Insira o número de unidades na célula amarela
3) Informe a vazão da bomba na célula azul
4) A planilha cálculará o número de horas por dia de operação</t>
  </si>
  <si>
    <t>PLANILHA DE ESTIMATIVA DE DEMANDA PARA CONSUMO HUMANO</t>
  </si>
  <si>
    <t>Tipo de tratamento</t>
  </si>
  <si>
    <t>Eficiência mínima de remoção de  DBO (%)</t>
  </si>
  <si>
    <t>Eficiência máxima de remoção de  DBO (%)</t>
  </si>
  <si>
    <t>Eficiência média de remoção de  DBO (%)</t>
  </si>
  <si>
    <t>Eficiência mínima de remoção de  fósforo total (%)</t>
  </si>
  <si>
    <t>Eficiência máxima de remoção de  fósforo total (%)</t>
  </si>
  <si>
    <t>Eficiência média de remoção de  fósforo total (%)</t>
  </si>
  <si>
    <t>Sem tratamento</t>
  </si>
  <si>
    <t>Biodisco</t>
  </si>
  <si>
    <t>Filtro aerado submerso</t>
  </si>
  <si>
    <t>Filtro biológico percolador</t>
  </si>
  <si>
    <t>Filtro ou biodisco + escoamento superficial</t>
  </si>
  <si>
    <t>Filtro ou biodisco + físico-químico</t>
  </si>
  <si>
    <t>Filtro ou biodisco + remoção biológica de nutrientes</t>
  </si>
  <si>
    <t>Filtro ou biodisco + wetlands</t>
  </si>
  <si>
    <t>Lagoa aerada facultativa</t>
  </si>
  <si>
    <t>Lagoa anaeróbia + lagoa facultativa</t>
  </si>
  <si>
    <t>Lagoa anaeróbia + lagoa facultativa + lagoa de maturação</t>
  </si>
  <si>
    <t>Lagoa de estabilização + físico-químico</t>
  </si>
  <si>
    <t>Lagoa facultativa</t>
  </si>
  <si>
    <t>Lodos ativados</t>
  </si>
  <si>
    <t>Lodos ativados + físico-químico</t>
  </si>
  <si>
    <t>Lodos ativados + remoção biológica de nutrientes</t>
  </si>
  <si>
    <t>Outro</t>
  </si>
  <si>
    <t>Reator anaeróbio</t>
  </si>
  <si>
    <t>Reator anaeróbio + escoamento superficial</t>
  </si>
  <si>
    <t>Reator anaeróbio + filtro aerado submerso</t>
  </si>
  <si>
    <t>Reator anaeróbio + filtro anaeróbio</t>
  </si>
  <si>
    <t>Reator anaeróbio + filtro biológico percolador</t>
  </si>
  <si>
    <t>Reator anaeróbio + físico-químico</t>
  </si>
  <si>
    <t>Reator anaeróbio + flotação</t>
  </si>
  <si>
    <t>Reator anaeróbio + lagoa de polimento</t>
  </si>
  <si>
    <t>Reator anaeróbio + lodos ativados</t>
  </si>
  <si>
    <t>Reator anaeróbio + wetlands</t>
  </si>
  <si>
    <t>Tanque séptico</t>
  </si>
  <si>
    <t>Tanque séptico + escoamento superficial</t>
  </si>
  <si>
    <t>Tanque séptico + filtro anaeróbio</t>
  </si>
  <si>
    <t>Tanque séptico + filtro biológico percolador</t>
  </si>
  <si>
    <t>Tanque séptico + lagoa facultativa</t>
  </si>
  <si>
    <t>Tanque séptico + wetlands</t>
  </si>
  <si>
    <t>Captação</t>
  </si>
  <si>
    <t>Lançamento</t>
  </si>
  <si>
    <t>Efluente diário unitário (L/und.dia)</t>
  </si>
  <si>
    <t>Volume diário de captação (m³)</t>
  </si>
  <si>
    <t>Volume diário de lançamento (m³)</t>
  </si>
  <si>
    <t>Eficiência média de remoção de DBO</t>
  </si>
  <si>
    <t>Parâmetro</t>
  </si>
  <si>
    <t>DBO (mg/L)</t>
  </si>
  <si>
    <t>Fósforo total (mg/L)</t>
  </si>
  <si>
    <t>Limite inferior (média mensal)</t>
  </si>
  <si>
    <t>Valor padrão (média mensal)</t>
  </si>
  <si>
    <t>Limite superior (média mensal)</t>
  </si>
  <si>
    <t>Limite inferior (máxima instantânea)</t>
  </si>
  <si>
    <t>Valor padrão (máxima instantânea)</t>
  </si>
  <si>
    <t>Limite superior (máxima instantânea)</t>
  </si>
  <si>
    <t>DBO média do efluente (mg/L)</t>
  </si>
  <si>
    <t>DBO máxima do efluente (mg/L)</t>
  </si>
  <si>
    <t>Fósforo médio do efluente (mg/L)</t>
  </si>
  <si>
    <t>Fósforo máximo do efluente (mg/L)</t>
  </si>
  <si>
    <t>Eficiência média de remoção de Fósforo</t>
  </si>
  <si>
    <t>Vazão de lançamento (m³/h)</t>
  </si>
  <si>
    <t>1) Selecione o tipo de estabelecimento na lista da célula verde
2) Insira o número de unidades na célula amarela
3) A planilha calculará a vazão de lançamento
3) Informe o tipo de tratamento de efluentes na célula azul
4) A planilha cálculará as concentrações média e máxima de DBO e, no caso de lançamento em reservatórios, de Fósforo Total</t>
  </si>
  <si>
    <t>Condomínio/loteamento/pequeno núcleo populacional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</si>
</sst>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20"/>
      <color theme="0"/>
      <name val="Century Gothic"/>
      <family val="2"/>
    </font>
    <font>
      <sz val="11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00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5" fillId="5" borderId="6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CC"/>
      <color rgb="FFCC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BDC0F-59DE-4BDA-BBBD-1FA71D945582}">
  <dimension ref="A1:M14"/>
  <sheetViews>
    <sheetView showGridLines="0" tabSelected="1" workbookViewId="0">
      <selection activeCell="B18" sqref="B18"/>
    </sheetView>
  </sheetViews>
  <sheetFormatPr defaultRowHeight="16.5" x14ac:dyDescent="0.3"/>
  <cols>
    <col min="1" max="1" width="49.7109375" style="13" customWidth="1"/>
    <col min="2" max="2" width="29" style="13" customWidth="1"/>
    <col min="3" max="3" width="31.140625" style="13" bestFit="1" customWidth="1"/>
    <col min="4" max="4" width="9.140625" style="11"/>
    <col min="5" max="5" width="13.85546875" style="11" customWidth="1"/>
    <col min="6" max="6" width="14.85546875" style="11" customWidth="1"/>
    <col min="7" max="7" width="21.85546875" style="11" customWidth="1"/>
    <col min="8" max="8" width="12.85546875" style="11" customWidth="1"/>
    <col min="9" max="9" width="11.5703125" style="11" customWidth="1"/>
    <col min="10" max="10" width="11.85546875" style="11" customWidth="1"/>
    <col min="11" max="12" width="11.140625" style="11" customWidth="1"/>
    <col min="13" max="13" width="12.7109375" style="11" customWidth="1"/>
    <col min="14" max="16384" width="9.140625" style="11"/>
  </cols>
  <sheetData>
    <row r="1" spans="1:13" ht="26.25" x14ac:dyDescent="0.35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4" spans="1:13" x14ac:dyDescent="0.3">
      <c r="A4" s="18" t="s">
        <v>79</v>
      </c>
      <c r="B4" s="18"/>
      <c r="C4" s="18"/>
      <c r="D4" s="18"/>
      <c r="E4" s="18"/>
      <c r="F4" s="18"/>
      <c r="G4" s="18"/>
    </row>
    <row r="5" spans="1:13" ht="59.25" customHeight="1" x14ac:dyDescent="0.3">
      <c r="A5" s="12" t="s">
        <v>36</v>
      </c>
      <c r="B5" s="17" t="s">
        <v>37</v>
      </c>
      <c r="C5" s="17"/>
      <c r="D5" s="17"/>
      <c r="E5" s="17"/>
      <c r="F5" s="17"/>
      <c r="G5" s="17"/>
    </row>
    <row r="6" spans="1:13" ht="40.5" x14ac:dyDescent="0.3">
      <c r="A6" s="5" t="s">
        <v>0</v>
      </c>
      <c r="B6" s="5" t="s">
        <v>1</v>
      </c>
      <c r="C6" s="5" t="s">
        <v>2</v>
      </c>
      <c r="D6" s="5" t="s">
        <v>33</v>
      </c>
      <c r="E6" s="5" t="s">
        <v>82</v>
      </c>
      <c r="F6" s="5" t="s">
        <v>35</v>
      </c>
      <c r="G6" s="5" t="s">
        <v>34</v>
      </c>
    </row>
    <row r="7" spans="1:13" x14ac:dyDescent="0.3">
      <c r="A7" s="14" t="s">
        <v>101</v>
      </c>
      <c r="B7" s="15" t="str">
        <f>VLOOKUP(A7,'Consumo unitário'!$A$2:$C$20,2,FALSE)</f>
        <v>Habitante</v>
      </c>
      <c r="C7" s="15">
        <f>VLOOKUP(A7,'Consumo unitário'!$A$2:$C$20,3,FALSE)</f>
        <v>200</v>
      </c>
      <c r="D7" s="6">
        <v>200</v>
      </c>
      <c r="E7" s="7">
        <f>D7*C7/1000</f>
        <v>40</v>
      </c>
      <c r="F7" s="9">
        <v>20</v>
      </c>
      <c r="G7" s="8">
        <f>ROUNDUP(E7/F7,0)</f>
        <v>2</v>
      </c>
    </row>
    <row r="11" spans="1:13" x14ac:dyDescent="0.3">
      <c r="A11" s="18" t="s">
        <v>80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70.5" customHeight="1" x14ac:dyDescent="0.3">
      <c r="A12" s="12" t="s">
        <v>36</v>
      </c>
      <c r="B12" s="17" t="s">
        <v>100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54" x14ac:dyDescent="0.3">
      <c r="A13" s="5" t="s">
        <v>0</v>
      </c>
      <c r="B13" s="5" t="s">
        <v>1</v>
      </c>
      <c r="C13" s="5" t="s">
        <v>81</v>
      </c>
      <c r="D13" s="5" t="s">
        <v>33</v>
      </c>
      <c r="E13" s="5" t="s">
        <v>83</v>
      </c>
      <c r="F13" s="5" t="s">
        <v>99</v>
      </c>
      <c r="G13" s="5" t="s">
        <v>39</v>
      </c>
      <c r="H13" s="5" t="s">
        <v>84</v>
      </c>
      <c r="I13" s="5" t="s">
        <v>94</v>
      </c>
      <c r="J13" s="5" t="s">
        <v>95</v>
      </c>
      <c r="K13" s="5" t="s">
        <v>98</v>
      </c>
      <c r="L13" s="5" t="s">
        <v>96</v>
      </c>
      <c r="M13" s="5" t="s">
        <v>97</v>
      </c>
    </row>
    <row r="14" spans="1:13" ht="43.5" customHeight="1" x14ac:dyDescent="0.3">
      <c r="A14" s="20" t="s">
        <v>101</v>
      </c>
      <c r="B14" s="16" t="str">
        <f>VLOOKUP(A14,'Consumo unitário'!$A$2:$C$20,2,FALSE)</f>
        <v>Habitante</v>
      </c>
      <c r="C14" s="16">
        <f>VLOOKUP(A14,'Consumo unitário'!$A$2:$C$20,3,FALSE)*0.8</f>
        <v>160</v>
      </c>
      <c r="D14" s="6">
        <v>200</v>
      </c>
      <c r="E14" s="7">
        <f>D14*C14/1000</f>
        <v>32</v>
      </c>
      <c r="F14" s="10">
        <f>E14/24</f>
        <v>1.3333333333333333</v>
      </c>
      <c r="G14" s="9" t="s">
        <v>56</v>
      </c>
      <c r="H14" s="8">
        <f>VLOOKUP(G14,'Tipos de tratamento'!$A$2:$G$34,4,FALSE)</f>
        <v>82.5</v>
      </c>
      <c r="I14" s="8">
        <f>Efluente!B3*(100-'Consumo humano'!H14)/100</f>
        <v>52.5</v>
      </c>
      <c r="J14" s="8">
        <f>Efluente!B6*(100-'Consumo humano'!H14)/100</f>
        <v>78.75</v>
      </c>
      <c r="K14" s="8">
        <f>VLOOKUP(G14,'Tipos de tratamento'!$A$2:$G$34,7,FALSE)</f>
        <v>25</v>
      </c>
      <c r="L14" s="8">
        <f>Efluente!C3*(100-'Consumo humano'!K14)/100</f>
        <v>6</v>
      </c>
      <c r="M14" s="8">
        <f>Efluente!C6*(100-'Consumo humano'!K14)/100</f>
        <v>9</v>
      </c>
    </row>
  </sheetData>
  <mergeCells count="5">
    <mergeCell ref="B12:M12"/>
    <mergeCell ref="B5:G5"/>
    <mergeCell ref="A4:G4"/>
    <mergeCell ref="A11:M11"/>
    <mergeCell ref="A1:M1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09871C-C8A0-4627-A686-6A3A7B58DD5C}">
          <x14:formula1>
            <xm:f>'Consumo unitário'!$A$2:$A$20</xm:f>
          </x14:formula1>
          <xm:sqref>A7 A14</xm:sqref>
        </x14:dataValidation>
        <x14:dataValidation type="list" allowBlank="1" showInputMessage="1" showErrorMessage="1" xr:uid="{7CE1126F-FA58-4D62-A0B7-21921D030F2E}">
          <x14:formula1>
            <xm:f>'Tipos de tratamento'!$A$2:$A$34</xm:f>
          </x14:formula1>
          <xm:sqref>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C70B0-469C-4CE8-B832-4C1550A553E9}">
  <dimension ref="A1:C20"/>
  <sheetViews>
    <sheetView workbookViewId="0">
      <selection activeCell="B10" sqref="B10"/>
    </sheetView>
  </sheetViews>
  <sheetFormatPr defaultRowHeight="15" x14ac:dyDescent="0.25"/>
  <cols>
    <col min="1" max="1" width="49.7109375" customWidth="1"/>
    <col min="2" max="2" width="14.42578125" bestFit="1" customWidth="1"/>
    <col min="3" max="3" width="20.85546875" customWidth="1"/>
  </cols>
  <sheetData>
    <row r="1" spans="1:3" ht="27.75" thickBot="1" x14ac:dyDescent="0.3">
      <c r="A1" s="1" t="s">
        <v>0</v>
      </c>
      <c r="B1" s="2" t="s">
        <v>1</v>
      </c>
      <c r="C1" s="2" t="s">
        <v>2</v>
      </c>
    </row>
    <row r="2" spans="1:3" ht="15.75" thickBot="1" x14ac:dyDescent="0.3">
      <c r="A2" s="3" t="s">
        <v>15</v>
      </c>
      <c r="B2" s="4" t="s">
        <v>3</v>
      </c>
      <c r="C2" s="4">
        <v>12</v>
      </c>
    </row>
    <row r="3" spans="1:3" ht="15.75" thickBot="1" x14ac:dyDescent="0.3">
      <c r="A3" s="3" t="s">
        <v>16</v>
      </c>
      <c r="B3" s="4" t="s">
        <v>4</v>
      </c>
      <c r="C3" s="4">
        <v>80</v>
      </c>
    </row>
    <row r="4" spans="1:3" ht="15.75" thickBot="1" x14ac:dyDescent="0.3">
      <c r="A4" s="3" t="s">
        <v>17</v>
      </c>
      <c r="B4" s="4" t="s">
        <v>5</v>
      </c>
      <c r="C4" s="4">
        <v>380</v>
      </c>
    </row>
    <row r="5" spans="1:3" ht="15.75" thickBot="1" x14ac:dyDescent="0.3">
      <c r="A5" s="3" t="s">
        <v>18</v>
      </c>
      <c r="B5" s="4" t="s">
        <v>6</v>
      </c>
      <c r="C5" s="4">
        <v>19</v>
      </c>
    </row>
    <row r="6" spans="1:3" ht="15.75" thickBot="1" x14ac:dyDescent="0.3">
      <c r="A6" s="3" t="s">
        <v>19</v>
      </c>
      <c r="B6" s="4" t="s">
        <v>7</v>
      </c>
      <c r="C6" s="4">
        <v>34</v>
      </c>
    </row>
    <row r="7" spans="1:3" ht="15.75" thickBot="1" x14ac:dyDescent="0.3">
      <c r="A7" s="3" t="s">
        <v>20</v>
      </c>
      <c r="B7" s="4" t="s">
        <v>8</v>
      </c>
      <c r="C7" s="4">
        <v>80</v>
      </c>
    </row>
    <row r="8" spans="1:3" ht="15.75" thickBot="1" x14ac:dyDescent="0.3">
      <c r="A8" s="3" t="s">
        <v>21</v>
      </c>
      <c r="B8" s="4" t="s">
        <v>9</v>
      </c>
      <c r="C8" s="4">
        <v>2</v>
      </c>
    </row>
    <row r="9" spans="1:3" ht="29.25" thickBot="1" x14ac:dyDescent="0.3">
      <c r="A9" s="3" t="s">
        <v>101</v>
      </c>
      <c r="B9" s="4" t="s">
        <v>14</v>
      </c>
      <c r="C9" s="4">
        <v>200</v>
      </c>
    </row>
    <row r="10" spans="1:3" ht="15.75" thickBot="1" x14ac:dyDescent="0.3">
      <c r="A10" s="3" t="s">
        <v>22</v>
      </c>
      <c r="B10" s="4" t="s">
        <v>10</v>
      </c>
      <c r="C10" s="4">
        <v>100</v>
      </c>
    </row>
    <row r="11" spans="1:3" ht="15.75" thickBot="1" x14ac:dyDescent="0.3">
      <c r="A11" s="3" t="s">
        <v>23</v>
      </c>
      <c r="B11" s="4" t="s">
        <v>8</v>
      </c>
      <c r="C11" s="4">
        <v>60</v>
      </c>
    </row>
    <row r="12" spans="1:3" ht="15.75" thickBot="1" x14ac:dyDescent="0.3">
      <c r="A12" s="3" t="s">
        <v>24</v>
      </c>
      <c r="B12" s="4" t="s">
        <v>11</v>
      </c>
      <c r="C12" s="4">
        <v>5</v>
      </c>
    </row>
    <row r="13" spans="1:3" ht="15.75" thickBot="1" x14ac:dyDescent="0.3">
      <c r="A13" s="3" t="s">
        <v>25</v>
      </c>
      <c r="B13" s="4" t="s">
        <v>5</v>
      </c>
      <c r="C13" s="4">
        <v>450</v>
      </c>
    </row>
    <row r="14" spans="1:3" ht="15.75" thickBot="1" x14ac:dyDescent="0.3">
      <c r="A14" s="3" t="s">
        <v>26</v>
      </c>
      <c r="B14" s="4" t="s">
        <v>4</v>
      </c>
      <c r="C14" s="4">
        <v>350</v>
      </c>
    </row>
    <row r="15" spans="1:3" ht="15.75" thickBot="1" x14ac:dyDescent="0.3">
      <c r="A15" s="3" t="s">
        <v>27</v>
      </c>
      <c r="B15" s="4" t="s">
        <v>4</v>
      </c>
      <c r="C15" s="4">
        <v>120</v>
      </c>
    </row>
    <row r="16" spans="1:3" ht="15.75" thickBot="1" x14ac:dyDescent="0.3">
      <c r="A16" s="3" t="s">
        <v>28</v>
      </c>
      <c r="B16" s="4" t="s">
        <v>9</v>
      </c>
      <c r="C16" s="4">
        <v>2</v>
      </c>
    </row>
    <row r="17" spans="1:3" ht="15.75" thickBot="1" x14ac:dyDescent="0.3">
      <c r="A17" s="3" t="s">
        <v>29</v>
      </c>
      <c r="B17" s="4" t="s">
        <v>12</v>
      </c>
      <c r="C17" s="4">
        <v>8</v>
      </c>
    </row>
    <row r="18" spans="1:3" ht="15.75" thickBot="1" x14ac:dyDescent="0.3">
      <c r="A18" s="3" t="s">
        <v>30</v>
      </c>
      <c r="B18" s="4" t="s">
        <v>6</v>
      </c>
      <c r="C18" s="4">
        <v>30</v>
      </c>
    </row>
    <row r="19" spans="1:3" ht="15.75" thickBot="1" x14ac:dyDescent="0.3">
      <c r="A19" s="3" t="s">
        <v>31</v>
      </c>
      <c r="B19" s="4" t="s">
        <v>13</v>
      </c>
      <c r="C19" s="4">
        <v>454</v>
      </c>
    </row>
    <row r="20" spans="1:3" ht="15.75" thickBot="1" x14ac:dyDescent="0.3">
      <c r="A20" s="3" t="s">
        <v>32</v>
      </c>
      <c r="B20" s="4" t="s">
        <v>14</v>
      </c>
      <c r="C20" s="4">
        <v>200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3622F-A908-4C9D-A278-9AA961A13143}">
  <dimension ref="A1:G34"/>
  <sheetViews>
    <sheetView workbookViewId="0"/>
  </sheetViews>
  <sheetFormatPr defaultRowHeight="15" x14ac:dyDescent="0.25"/>
  <cols>
    <col min="1" max="1" width="53.85546875" bestFit="1" customWidth="1"/>
    <col min="2" max="2" width="19.5703125" customWidth="1"/>
    <col min="3" max="4" width="19.5703125" bestFit="1" customWidth="1"/>
    <col min="5" max="7" width="25.85546875" bestFit="1" customWidth="1"/>
  </cols>
  <sheetData>
    <row r="1" spans="1:7" ht="27.75" thickBot="1" x14ac:dyDescent="0.3">
      <c r="A1" s="1" t="s">
        <v>39</v>
      </c>
      <c r="B1" s="2" t="s">
        <v>40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45</v>
      </c>
    </row>
    <row r="2" spans="1:7" ht="15.75" thickBot="1" x14ac:dyDescent="0.3">
      <c r="A2" s="3" t="s">
        <v>46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</row>
    <row r="3" spans="1:7" ht="15.75" thickBot="1" x14ac:dyDescent="0.3">
      <c r="A3" s="3" t="s">
        <v>47</v>
      </c>
      <c r="B3" s="4">
        <v>80</v>
      </c>
      <c r="C3" s="4">
        <v>95</v>
      </c>
      <c r="D3" s="4">
        <v>87.5</v>
      </c>
      <c r="E3" s="4">
        <v>0</v>
      </c>
      <c r="F3" s="4">
        <v>35</v>
      </c>
      <c r="G3" s="4">
        <v>17.5</v>
      </c>
    </row>
    <row r="4" spans="1:7" ht="15.75" thickBot="1" x14ac:dyDescent="0.3">
      <c r="A4" s="3" t="s">
        <v>48</v>
      </c>
      <c r="B4" s="4">
        <v>80</v>
      </c>
      <c r="C4" s="4">
        <v>95</v>
      </c>
      <c r="D4" s="4">
        <v>87.5</v>
      </c>
      <c r="E4" s="4">
        <v>0</v>
      </c>
      <c r="F4" s="4">
        <v>35</v>
      </c>
      <c r="G4" s="4">
        <v>17.5</v>
      </c>
    </row>
    <row r="5" spans="1:7" ht="15.75" thickBot="1" x14ac:dyDescent="0.3">
      <c r="A5" s="3" t="s">
        <v>49</v>
      </c>
      <c r="B5" s="4">
        <v>80</v>
      </c>
      <c r="C5" s="4">
        <v>95</v>
      </c>
      <c r="D5" s="4">
        <v>87.5</v>
      </c>
      <c r="E5" s="4">
        <v>0</v>
      </c>
      <c r="F5" s="4">
        <v>35</v>
      </c>
      <c r="G5" s="4">
        <v>17.5</v>
      </c>
    </row>
    <row r="6" spans="1:7" ht="15.75" thickBot="1" x14ac:dyDescent="0.3">
      <c r="A6" s="3" t="s">
        <v>50</v>
      </c>
      <c r="B6" s="4">
        <v>80</v>
      </c>
      <c r="C6" s="4">
        <v>95</v>
      </c>
      <c r="D6" s="4">
        <v>87.5</v>
      </c>
      <c r="E6" s="4">
        <v>0</v>
      </c>
      <c r="F6" s="4">
        <v>35</v>
      </c>
      <c r="G6" s="4">
        <v>17.5</v>
      </c>
    </row>
    <row r="7" spans="1:7" ht="15.75" thickBot="1" x14ac:dyDescent="0.3">
      <c r="A7" s="3" t="s">
        <v>51</v>
      </c>
      <c r="B7" s="4">
        <v>80</v>
      </c>
      <c r="C7" s="4">
        <v>95</v>
      </c>
      <c r="D7" s="4">
        <v>87.5</v>
      </c>
      <c r="E7" s="4">
        <v>85</v>
      </c>
      <c r="F7" s="4">
        <v>95</v>
      </c>
      <c r="G7" s="4">
        <v>90</v>
      </c>
    </row>
    <row r="8" spans="1:7" ht="15.75" thickBot="1" x14ac:dyDescent="0.3">
      <c r="A8" s="3" t="s">
        <v>52</v>
      </c>
      <c r="B8" s="4">
        <v>80</v>
      </c>
      <c r="C8" s="4">
        <v>95</v>
      </c>
      <c r="D8" s="4">
        <v>87.5</v>
      </c>
      <c r="E8" s="4">
        <v>75</v>
      </c>
      <c r="F8" s="4">
        <v>90</v>
      </c>
      <c r="G8" s="4">
        <v>82.5</v>
      </c>
    </row>
    <row r="9" spans="1:7" ht="15.75" thickBot="1" x14ac:dyDescent="0.3">
      <c r="A9" s="3" t="s">
        <v>53</v>
      </c>
      <c r="B9" s="4">
        <v>80</v>
      </c>
      <c r="C9" s="4">
        <v>95</v>
      </c>
      <c r="D9" s="4">
        <v>87.5</v>
      </c>
      <c r="E9" s="4">
        <v>0</v>
      </c>
      <c r="F9" s="4">
        <v>35</v>
      </c>
      <c r="G9" s="4">
        <v>17.5</v>
      </c>
    </row>
    <row r="10" spans="1:7" ht="15.75" thickBot="1" x14ac:dyDescent="0.3">
      <c r="A10" s="3" t="s">
        <v>54</v>
      </c>
      <c r="B10" s="4">
        <v>75</v>
      </c>
      <c r="C10" s="4">
        <v>85</v>
      </c>
      <c r="D10" s="4">
        <v>80</v>
      </c>
      <c r="E10" s="4">
        <v>0</v>
      </c>
      <c r="F10" s="4">
        <v>35</v>
      </c>
      <c r="G10" s="4">
        <v>17.5</v>
      </c>
    </row>
    <row r="11" spans="1:7" ht="15.75" thickBot="1" x14ac:dyDescent="0.3">
      <c r="A11" s="3" t="s">
        <v>55</v>
      </c>
      <c r="B11" s="4">
        <v>75</v>
      </c>
      <c r="C11" s="4">
        <v>85</v>
      </c>
      <c r="D11" s="4">
        <v>80</v>
      </c>
      <c r="E11" s="4">
        <v>0</v>
      </c>
      <c r="F11" s="4">
        <v>35</v>
      </c>
      <c r="G11" s="4">
        <v>17.5</v>
      </c>
    </row>
    <row r="12" spans="1:7" ht="15.75" thickBot="1" x14ac:dyDescent="0.3">
      <c r="A12" s="3" t="s">
        <v>56</v>
      </c>
      <c r="B12" s="4">
        <v>80</v>
      </c>
      <c r="C12" s="4">
        <v>85</v>
      </c>
      <c r="D12" s="4">
        <v>82.5</v>
      </c>
      <c r="E12" s="4">
        <v>0</v>
      </c>
      <c r="F12" s="4">
        <v>50</v>
      </c>
      <c r="G12" s="4">
        <v>25</v>
      </c>
    </row>
    <row r="13" spans="1:7" ht="15.75" thickBot="1" x14ac:dyDescent="0.3">
      <c r="A13" s="3" t="s">
        <v>57</v>
      </c>
      <c r="B13" s="4">
        <v>85</v>
      </c>
      <c r="C13" s="4">
        <v>95</v>
      </c>
      <c r="D13" s="4">
        <v>90</v>
      </c>
      <c r="E13" s="4">
        <v>85</v>
      </c>
      <c r="F13" s="4">
        <v>95</v>
      </c>
      <c r="G13" s="4">
        <v>90</v>
      </c>
    </row>
    <row r="14" spans="1:7" ht="15.75" thickBot="1" x14ac:dyDescent="0.3">
      <c r="A14" s="3" t="s">
        <v>58</v>
      </c>
      <c r="B14" s="4">
        <v>75</v>
      </c>
      <c r="C14" s="4">
        <v>85</v>
      </c>
      <c r="D14" s="4">
        <v>80</v>
      </c>
      <c r="E14" s="4">
        <v>0</v>
      </c>
      <c r="F14" s="4">
        <v>35</v>
      </c>
      <c r="G14" s="4">
        <v>17.5</v>
      </c>
    </row>
    <row r="15" spans="1:7" ht="15.75" thickBot="1" x14ac:dyDescent="0.3">
      <c r="A15" s="3" t="s">
        <v>59</v>
      </c>
      <c r="B15" s="4">
        <v>85</v>
      </c>
      <c r="C15" s="4">
        <v>95</v>
      </c>
      <c r="D15" s="4">
        <v>90</v>
      </c>
      <c r="E15" s="4">
        <v>0</v>
      </c>
      <c r="F15" s="4">
        <v>35</v>
      </c>
      <c r="G15" s="4">
        <v>17.5</v>
      </c>
    </row>
    <row r="16" spans="1:7" ht="15.75" thickBot="1" x14ac:dyDescent="0.3">
      <c r="A16" s="3" t="s">
        <v>60</v>
      </c>
      <c r="B16" s="4">
        <v>85</v>
      </c>
      <c r="C16" s="4">
        <v>95</v>
      </c>
      <c r="D16" s="4">
        <v>90</v>
      </c>
      <c r="E16" s="4">
        <v>85</v>
      </c>
      <c r="F16" s="4">
        <v>95</v>
      </c>
      <c r="G16" s="4">
        <v>90</v>
      </c>
    </row>
    <row r="17" spans="1:7" ht="15.75" thickBot="1" x14ac:dyDescent="0.3">
      <c r="A17" s="3" t="s">
        <v>61</v>
      </c>
      <c r="B17" s="4">
        <v>85</v>
      </c>
      <c r="C17" s="4">
        <v>95</v>
      </c>
      <c r="D17" s="4">
        <v>90</v>
      </c>
      <c r="E17" s="4">
        <v>75</v>
      </c>
      <c r="F17" s="4">
        <v>90</v>
      </c>
      <c r="G17" s="4">
        <v>82.5</v>
      </c>
    </row>
    <row r="18" spans="1:7" ht="15.75" thickBot="1" x14ac:dyDescent="0.3">
      <c r="A18" s="3" t="s">
        <v>62</v>
      </c>
      <c r="B18" s="4">
        <v>60</v>
      </c>
      <c r="C18" s="4">
        <v>70</v>
      </c>
      <c r="D18" s="4">
        <v>65</v>
      </c>
      <c r="E18" s="4">
        <v>0</v>
      </c>
      <c r="F18" s="4">
        <v>70</v>
      </c>
      <c r="G18" s="4">
        <v>35</v>
      </c>
    </row>
    <row r="19" spans="1:7" ht="15.75" thickBot="1" x14ac:dyDescent="0.3">
      <c r="A19" s="3" t="s">
        <v>63</v>
      </c>
      <c r="B19" s="4">
        <v>60</v>
      </c>
      <c r="C19" s="4">
        <v>75</v>
      </c>
      <c r="D19" s="4">
        <v>67.5</v>
      </c>
      <c r="E19" s="4">
        <v>0</v>
      </c>
      <c r="F19" s="4">
        <v>35</v>
      </c>
      <c r="G19" s="4">
        <v>17.5</v>
      </c>
    </row>
    <row r="20" spans="1:7" ht="15.75" thickBot="1" x14ac:dyDescent="0.3">
      <c r="A20" s="3" t="s">
        <v>64</v>
      </c>
      <c r="B20" s="4">
        <v>75</v>
      </c>
      <c r="C20" s="4">
        <v>90</v>
      </c>
      <c r="D20" s="4">
        <v>82.5</v>
      </c>
      <c r="E20" s="4">
        <v>0</v>
      </c>
      <c r="F20" s="4">
        <v>35</v>
      </c>
      <c r="G20" s="4">
        <v>17.5</v>
      </c>
    </row>
    <row r="21" spans="1:7" ht="15.75" thickBot="1" x14ac:dyDescent="0.3">
      <c r="A21" s="3" t="s">
        <v>65</v>
      </c>
      <c r="B21" s="4">
        <v>80</v>
      </c>
      <c r="C21" s="4">
        <v>95</v>
      </c>
      <c r="D21" s="4">
        <v>87.5</v>
      </c>
      <c r="E21" s="4">
        <v>0</v>
      </c>
      <c r="F21" s="4">
        <v>35</v>
      </c>
      <c r="G21" s="4">
        <v>17.5</v>
      </c>
    </row>
    <row r="22" spans="1:7" ht="15.75" thickBot="1" x14ac:dyDescent="0.3">
      <c r="A22" s="3" t="s">
        <v>66</v>
      </c>
      <c r="B22" s="4">
        <v>75</v>
      </c>
      <c r="C22" s="4">
        <v>95</v>
      </c>
      <c r="D22" s="4">
        <v>85</v>
      </c>
      <c r="E22" s="4">
        <v>0</v>
      </c>
      <c r="F22" s="4">
        <v>35</v>
      </c>
      <c r="G22" s="4">
        <v>17.5</v>
      </c>
    </row>
    <row r="23" spans="1:7" ht="15.75" thickBot="1" x14ac:dyDescent="0.3">
      <c r="A23" s="3" t="s">
        <v>67</v>
      </c>
      <c r="B23" s="4">
        <v>80</v>
      </c>
      <c r="C23" s="4">
        <v>95</v>
      </c>
      <c r="D23" s="4">
        <v>87.5</v>
      </c>
      <c r="E23" s="4">
        <v>0</v>
      </c>
      <c r="F23" s="4">
        <v>35</v>
      </c>
      <c r="G23" s="4">
        <v>17.5</v>
      </c>
    </row>
    <row r="24" spans="1:7" ht="15.75" thickBot="1" x14ac:dyDescent="0.3">
      <c r="A24" s="3" t="s">
        <v>68</v>
      </c>
      <c r="B24" s="4">
        <v>85</v>
      </c>
      <c r="C24" s="4">
        <v>95</v>
      </c>
      <c r="D24" s="4">
        <v>90</v>
      </c>
      <c r="E24" s="4">
        <v>85</v>
      </c>
      <c r="F24" s="4">
        <v>95</v>
      </c>
      <c r="G24" s="4">
        <v>90</v>
      </c>
    </row>
    <row r="25" spans="1:7" ht="15.75" thickBot="1" x14ac:dyDescent="0.3">
      <c r="A25" s="3" t="s">
        <v>69</v>
      </c>
      <c r="B25" s="4">
        <v>85</v>
      </c>
      <c r="C25" s="4">
        <v>95</v>
      </c>
      <c r="D25" s="4">
        <v>90</v>
      </c>
      <c r="E25" s="4">
        <v>75</v>
      </c>
      <c r="F25" s="4">
        <v>90</v>
      </c>
      <c r="G25" s="4">
        <v>82.5</v>
      </c>
    </row>
    <row r="26" spans="1:7" ht="15.75" thickBot="1" x14ac:dyDescent="0.3">
      <c r="A26" s="3" t="s">
        <v>70</v>
      </c>
      <c r="B26" s="4">
        <v>75</v>
      </c>
      <c r="C26" s="4">
        <v>85</v>
      </c>
      <c r="D26" s="4">
        <v>80</v>
      </c>
      <c r="E26" s="4">
        <v>50</v>
      </c>
      <c r="F26" s="4">
        <v>95</v>
      </c>
      <c r="G26" s="4">
        <v>72.5</v>
      </c>
    </row>
    <row r="27" spans="1:7" ht="15.75" thickBot="1" x14ac:dyDescent="0.3">
      <c r="A27" s="3" t="s">
        <v>71</v>
      </c>
      <c r="B27" s="4">
        <v>85</v>
      </c>
      <c r="C27" s="4">
        <v>95</v>
      </c>
      <c r="D27" s="4">
        <v>90</v>
      </c>
      <c r="E27" s="4">
        <v>0</v>
      </c>
      <c r="F27" s="4">
        <v>35</v>
      </c>
      <c r="G27" s="4">
        <v>17.5</v>
      </c>
    </row>
    <row r="28" spans="1:7" ht="15.75" thickBot="1" x14ac:dyDescent="0.3">
      <c r="A28" s="3" t="s">
        <v>72</v>
      </c>
      <c r="B28" s="4">
        <v>75</v>
      </c>
      <c r="C28" s="4">
        <v>90</v>
      </c>
      <c r="D28" s="4">
        <v>82.5</v>
      </c>
      <c r="E28" s="4">
        <v>0</v>
      </c>
      <c r="F28" s="4">
        <v>35</v>
      </c>
      <c r="G28" s="4">
        <v>17.5</v>
      </c>
    </row>
    <row r="29" spans="1:7" ht="15.75" thickBot="1" x14ac:dyDescent="0.3">
      <c r="A29" s="3" t="s">
        <v>73</v>
      </c>
      <c r="B29" s="4">
        <v>30</v>
      </c>
      <c r="C29" s="4">
        <v>35</v>
      </c>
      <c r="D29" s="4">
        <v>32.5</v>
      </c>
      <c r="E29" s="4">
        <v>0</v>
      </c>
      <c r="F29" s="4">
        <v>35</v>
      </c>
      <c r="G29" s="4">
        <v>17.5</v>
      </c>
    </row>
    <row r="30" spans="1:7" ht="15.75" thickBot="1" x14ac:dyDescent="0.3">
      <c r="A30" s="3" t="s">
        <v>74</v>
      </c>
      <c r="B30" s="4">
        <v>80</v>
      </c>
      <c r="C30" s="4">
        <v>90</v>
      </c>
      <c r="D30" s="4">
        <v>85</v>
      </c>
      <c r="E30" s="4">
        <v>0</v>
      </c>
      <c r="F30" s="4">
        <v>35</v>
      </c>
      <c r="G30" s="4">
        <v>17.5</v>
      </c>
    </row>
    <row r="31" spans="1:7" ht="15.75" thickBot="1" x14ac:dyDescent="0.3">
      <c r="A31" s="3" t="s">
        <v>75</v>
      </c>
      <c r="B31" s="4">
        <v>60</v>
      </c>
      <c r="C31" s="4">
        <v>85</v>
      </c>
      <c r="D31" s="4">
        <v>72.5</v>
      </c>
      <c r="E31" s="4">
        <v>0</v>
      </c>
      <c r="F31" s="4">
        <v>35</v>
      </c>
      <c r="G31" s="4">
        <v>17.5</v>
      </c>
    </row>
    <row r="32" spans="1:7" ht="15.75" thickBot="1" x14ac:dyDescent="0.3">
      <c r="A32" s="3" t="s">
        <v>76</v>
      </c>
      <c r="B32" s="4">
        <v>75</v>
      </c>
      <c r="C32" s="4">
        <v>95</v>
      </c>
      <c r="D32" s="4">
        <v>85</v>
      </c>
      <c r="E32" s="4">
        <v>0</v>
      </c>
      <c r="F32" s="4">
        <v>35</v>
      </c>
      <c r="G32" s="4">
        <v>17.5</v>
      </c>
    </row>
    <row r="33" spans="1:7" ht="15.75" thickBot="1" x14ac:dyDescent="0.3">
      <c r="A33" s="3" t="s">
        <v>77</v>
      </c>
      <c r="B33" s="4">
        <v>75</v>
      </c>
      <c r="C33" s="4">
        <v>85</v>
      </c>
      <c r="D33" s="4">
        <v>80</v>
      </c>
      <c r="E33" s="4">
        <v>0</v>
      </c>
      <c r="F33" s="4">
        <v>35</v>
      </c>
      <c r="G33" s="4">
        <v>17.5</v>
      </c>
    </row>
    <row r="34" spans="1:7" ht="15.75" thickBot="1" x14ac:dyDescent="0.3">
      <c r="A34" s="3" t="s">
        <v>78</v>
      </c>
      <c r="B34" s="4">
        <v>80</v>
      </c>
      <c r="C34" s="4">
        <v>90</v>
      </c>
      <c r="D34" s="4">
        <v>85</v>
      </c>
      <c r="E34" s="4">
        <v>0</v>
      </c>
      <c r="F34" s="4">
        <v>35</v>
      </c>
      <c r="G34" s="4">
        <v>17.5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53979-7FD7-46EB-8128-B51A6BCA4494}">
  <dimension ref="A1:C7"/>
  <sheetViews>
    <sheetView workbookViewId="0">
      <selection activeCell="B6" sqref="B6"/>
    </sheetView>
  </sheetViews>
  <sheetFormatPr defaultRowHeight="15" x14ac:dyDescent="0.25"/>
  <cols>
    <col min="1" max="1" width="33" bestFit="1" customWidth="1"/>
    <col min="2" max="2" width="10.7109375" bestFit="1" customWidth="1"/>
    <col min="3" max="3" width="17.42578125" bestFit="1" customWidth="1"/>
  </cols>
  <sheetData>
    <row r="1" spans="1:3" ht="15.75" thickBot="1" x14ac:dyDescent="0.3">
      <c r="A1" s="1" t="s">
        <v>85</v>
      </c>
      <c r="B1" s="2" t="s">
        <v>86</v>
      </c>
      <c r="C1" s="2" t="s">
        <v>87</v>
      </c>
    </row>
    <row r="2" spans="1:3" ht="15.75" thickBot="1" x14ac:dyDescent="0.3">
      <c r="A2" s="3" t="s">
        <v>88</v>
      </c>
      <c r="B2" s="4">
        <v>200</v>
      </c>
      <c r="C2" s="4">
        <v>5</v>
      </c>
    </row>
    <row r="3" spans="1:3" ht="15.75" thickBot="1" x14ac:dyDescent="0.3">
      <c r="A3" s="3" t="s">
        <v>89</v>
      </c>
      <c r="B3" s="4">
        <v>300</v>
      </c>
      <c r="C3" s="4">
        <v>8</v>
      </c>
    </row>
    <row r="4" spans="1:3" ht="15.75" thickBot="1" x14ac:dyDescent="0.3">
      <c r="A4" s="3" t="s">
        <v>90</v>
      </c>
      <c r="B4" s="4">
        <v>400</v>
      </c>
      <c r="C4" s="4">
        <v>16</v>
      </c>
    </row>
    <row r="5" spans="1:3" ht="15.75" thickBot="1" x14ac:dyDescent="0.3">
      <c r="A5" s="3" t="s">
        <v>91</v>
      </c>
      <c r="B5" s="4">
        <v>300</v>
      </c>
      <c r="C5" s="4">
        <v>8</v>
      </c>
    </row>
    <row r="6" spans="1:3" ht="15.75" thickBot="1" x14ac:dyDescent="0.3">
      <c r="A6" s="3" t="s">
        <v>92</v>
      </c>
      <c r="B6" s="4">
        <v>450</v>
      </c>
      <c r="C6" s="4">
        <v>12</v>
      </c>
    </row>
    <row r="7" spans="1:3" ht="15.75" thickBot="1" x14ac:dyDescent="0.3">
      <c r="A7" s="3" t="s">
        <v>93</v>
      </c>
      <c r="B7" s="4">
        <v>600</v>
      </c>
      <c r="C7" s="4">
        <v>24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Consumo humano</vt:lpstr>
      <vt:lpstr>Consumo unitário</vt:lpstr>
      <vt:lpstr>Tipos de tratamento</vt:lpstr>
      <vt:lpstr>Efluente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2019-04-25T18:13:04Z</dcterms:created>
  <dcterms:modified xsi:type="dcterms:W3CDTF">2019-05-13T13:19:04Z</dcterms:modified>
</cp:coreProperties>
</file>