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7230" windowHeight="8220" tabRatio="679" activeTab="0"/>
  </bookViews>
  <sheets>
    <sheet name="ABASTECIMENTO" sheetId="1" r:id="rId1"/>
    <sheet name="ESGOTAMENTO" sheetId="2" state="hidden" r:id="rId2"/>
  </sheets>
  <definedNames/>
  <calcPr fullCalcOnLoad="1"/>
</workbook>
</file>

<file path=xl/sharedStrings.xml><?xml version="1.0" encoding="utf-8"?>
<sst xmlns="http://schemas.openxmlformats.org/spreadsheetml/2006/main" count="138" uniqueCount="98">
  <si>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</si>
  <si>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</si>
  <si>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</si>
  <si>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</si>
  <si>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</si>
  <si>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</si>
  <si>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</si>
  <si>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</si>
  <si>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</si>
  <si>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</si>
  <si>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</si>
  <si>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</si>
  <si>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</si>
  <si>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Tempo de Captação
(h/d)</t>
  </si>
  <si>
    <t>População Final</t>
  </si>
  <si>
    <r>
      <t>Vazão Média Futura (L/s) 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</si>
  <si>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r>
      <t>Volume Diário Futuro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</si>
  <si>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Vazão de Infiltração Final (L/s)</t>
  </si>
  <si>
    <t>Ano Início</t>
  </si>
  <si>
    <t>Ano Fim</t>
  </si>
  <si>
    <t>População Inicial</t>
  </si>
  <si>
    <t>PLANILHA DE CÁLCULO DE DEMANDA FUTURA</t>
  </si>
  <si>
    <t>NOTAS</t>
  </si>
  <si>
    <t>SISTEMA DE ABASTECIMENTO</t>
  </si>
  <si>
    <t>Número de Economias de Água Inicial</t>
  </si>
  <si>
    <t>Número de Economias de Água Final</t>
  </si>
  <si>
    <t>Índice de Perdas Inicial - %</t>
  </si>
  <si>
    <t>Índice de Perdas Final - %</t>
  </si>
  <si>
    <t>Período Máximo de Captação Mensal (d/mês) - Final</t>
  </si>
  <si>
    <t xml:space="preserve">Tempo Máximo de Captação Diário (h/d) - Final </t>
  </si>
  <si>
    <t>1 - Preencher uma planilha para cada ponto de captação.</t>
  </si>
  <si>
    <t>2 - Documentação a ser anexada:</t>
  </si>
  <si>
    <t>&gt; Descrição e croqui do sistema de abastecimento;</t>
  </si>
  <si>
    <t>&gt; Contrato de concessão firmado entre a prestadora do serviço de água e a prefeitura, no caso de concessionárias;</t>
  </si>
  <si>
    <t>&gt; Descrição da forma de disposição dos efluentes da ETA;</t>
  </si>
  <si>
    <t>&gt; Registros do sistema, caso o mesmo já esteja operando, mesmo que parcialmente, contendo, para um período em comum: volume produzido, volume distribuído, volume hidrometrado, percentual de hidrometração, número de economias e população atendida;</t>
  </si>
  <si>
    <t>&gt; Descrição do sistema de coleta, tratamento e lançamento de esgotos.</t>
  </si>
  <si>
    <r>
      <t>Volume Anual Futuro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</si>
  <si>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Volume Mensal Futuro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</si>
  <si>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 - ESGOTAMENTO SANITÁRIO -</t>
  </si>
  <si>
    <t xml:space="preserve"> - ABASTECIMENTO DE ÁGUA -</t>
  </si>
  <si>
    <t>SISTEMA DE ESGOTAMENTO</t>
  </si>
  <si>
    <t>Tx. Crescimento</t>
  </si>
  <si>
    <t>Número de Economias de Esgoto Inicial</t>
  </si>
  <si>
    <t>Número de Economias de Esgoto Final</t>
  </si>
  <si>
    <t>Coeficiente de Retorno Esgoto/Água</t>
  </si>
  <si>
    <r>
      <t xml:space="preserve">Consumo de água </t>
    </r>
    <r>
      <rPr>
        <i/>
        <sz val="10"/>
        <rFont val="Arial"/>
        <family val="2"/>
      </rPr>
      <t xml:space="preserve">Per Capita </t>
    </r>
    <r>
      <rPr>
        <sz val="10"/>
        <rFont val="Arial"/>
        <family val="0"/>
      </rPr>
      <t>(L/hab</t>
    </r>
    <r>
      <rPr>
        <sz val="6"/>
        <rFont val="Arial"/>
        <family val="2"/>
      </rPr>
      <t>x</t>
    </r>
    <r>
      <rPr>
        <sz val="10"/>
        <rFont val="Arial"/>
        <family val="0"/>
      </rPr>
      <t>d</t>
    </r>
    <r>
      <rPr>
        <sz val="10"/>
        <rFont val="Arial"/>
        <family val="2"/>
      </rPr>
      <t>)</t>
    </r>
  </si>
  <si>
    <t>Extensão Inicial da Rede de Esgotos (m)</t>
  </si>
  <si>
    <t>Extensão Final da Rede de Esgotos (m)</t>
  </si>
  <si>
    <t xml:space="preserve">Tempo Máximo de Operação Diário (h/d) - Final </t>
  </si>
  <si>
    <t>Período Máximo de Operação Mensal (d/mês) - Final</t>
  </si>
  <si>
    <r>
      <t>Vazão Máxima Instantânea Futura (L/s) 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</si>
  <si>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Estimativa da DBO do Esgoto Bruto (mg/L)</t>
  </si>
  <si>
    <t>DBO Declarada do Esgoto Bruto (mg/L)</t>
  </si>
  <si>
    <t>DBO Declarada do Esgoto Tratado (mg/L)</t>
  </si>
  <si>
    <t>Estimativa da DBO do Esgoto Tratado (mg/L)</t>
  </si>
  <si>
    <r>
      <t>Vazão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/h)</t>
    </r>
  </si>
  <si>
    <t>Período de Captação
 (d/mês)</t>
  </si>
  <si>
    <t>No caso de haver variação sazonal da captação, preencher esta tabela</t>
  </si>
  <si>
    <t>1 - Preencher uma planilha para cada ponto de lançamento.</t>
  </si>
  <si>
    <t>&gt; Descrição dos sistemas de coleta e de tratamento e da disposição do(s) efluente(s) produzido(s).</t>
  </si>
  <si>
    <t>&gt; Descrição e croqui do sistema de abastecimento de água existente;</t>
  </si>
  <si>
    <t>&gt; Registros dos sistemas, caso os mesmos já estejam operando, mesmo que parcialmente, contendo, para um período em comum: volume de água produzido, volume de água distribuído, volume hidrometrado, percentual de hidrometração, número de economias e população atendidas, volume de efluentes lançados;</t>
  </si>
  <si>
    <t>Nitrogênio Total Declarado no Esgoto Bruto (mg/L)</t>
  </si>
  <si>
    <t>Fósforo Total Declarado no Esgoto Bruto (mg/L)</t>
  </si>
  <si>
    <t>Fósforo Total Declarado no Esgoto Tratado (mg/L)</t>
  </si>
  <si>
    <t>Nitrogênio Total Declarado no Esgoto Tratado (mg/L)</t>
  </si>
  <si>
    <t>Remoção de DBO Declarada</t>
  </si>
  <si>
    <t>Remoção de DBO Estimada</t>
  </si>
  <si>
    <t>Estimativa de Fósforo Total no Esgoto Bruto (mg/L)</t>
  </si>
  <si>
    <t>Estimativa de Fósforo Total no Esgoto Tratado (mg/L)</t>
  </si>
  <si>
    <t>Remoção de P Declarada</t>
  </si>
  <si>
    <t>Remoção de P Estimada</t>
  </si>
  <si>
    <t>Remoção de N Declarada</t>
  </si>
  <si>
    <t>Remoção de N Estimada</t>
  </si>
  <si>
    <t>Carga Máxima Diária de Lançamento de DBO (kg)</t>
  </si>
  <si>
    <t>Carga Máxima Diária de Lançamento de Fósforo Total (kg)</t>
  </si>
  <si>
    <t>Carga Máxima Diária de Lançamento de Nitrogênio Total (kg)</t>
  </si>
  <si>
    <t>Média</t>
  </si>
  <si>
    <t>Máxima</t>
  </si>
  <si>
    <t>3 - Tx. Crescimento = Taxa de Crescimento Geométrico.</t>
  </si>
  <si>
    <t>Estimativa de Nitrogênio Total no Esgoto Bruto (mg/L)</t>
  </si>
  <si>
    <t>Estimativa de Nitrogênio Total no Esgoto Tratado (mg/L)</t>
  </si>
  <si>
    <r>
      <t>Vazão Máxima Futura (L/s) 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</si>
  <si>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r>
      <t>Coeficiente de Infiltração (L/s</t>
    </r>
    <r>
      <rPr>
        <sz val="6"/>
        <rFont val="Arial"/>
        <family val="2"/>
      </rPr>
      <t>x</t>
    </r>
    <r>
      <rPr>
        <sz val="10"/>
        <rFont val="Arial"/>
        <family val="0"/>
      </rPr>
      <t>km)</t>
    </r>
  </si>
  <si>
    <t>&gt; Estudo populacional (somente para comunidades com mais de 2000 habitantes) até o horizonte de 10 anos, conforme Manual de Outorga da ANA.</t>
  </si>
  <si>
    <t>5 - DBO - Demanda Bioquímica de Oxigênio @ 5 dias, 20ºC; P - Fósforo Total; N - Nitrogênio Total.</t>
  </si>
  <si>
    <t>6 - A DBO e as concentrações declaradas devem corresponder à operação do sistema de tratamento em condições normais.</t>
  </si>
  <si>
    <t>7 - Carga Máxima Diária = Vazão Média x Concentração Máxima.</t>
  </si>
  <si>
    <t>Vazão Concentrada (L/s) Inicial</t>
  </si>
  <si>
    <t>Vazão Concentrada (L/s) Final</t>
  </si>
  <si>
    <t>Vazão Concentrada Inicial (L/s)</t>
  </si>
  <si>
    <t>Vazão Concentrada Final (L/s)</t>
  </si>
  <si>
    <t>&gt; Estudo populacional (somente para comunidades com mais de 2000 habitantes) até o horizonte de 10 anos, conforme Manual de Outorga da ANA;</t>
  </si>
  <si>
    <t>3 - Tx. Crescimento = Taxa de Crescimento Geométrico;</t>
  </si>
  <si>
    <t>4 - "Vazão concentrada" se refere a empreendimentos com ligação à rede que possuem uma demanda localizada e que não pode ser representada pelo número de economias, como, por exemplo, centros comerciais.</t>
  </si>
  <si>
    <t>4 - "Vazão concentrada" se refere a empreendimentos com ligação à rede de esgoto que possuem efluentes com características de esgoto doméstico, como, por exemplo, centros comerciais. Caso haja ligações de indústrias, as cargas de DBO e nutrientes devem ser informadas separadamente, para que o cálculo seja feito de forma manual.</t>
  </si>
  <si>
    <r>
      <t xml:space="preserve">Consumo </t>
    </r>
    <r>
      <rPr>
        <i/>
        <sz val="10"/>
        <rFont val="Arial"/>
        <family val="2"/>
      </rPr>
      <t xml:space="preserve">Per Capita </t>
    </r>
    <r>
      <rPr>
        <sz val="10"/>
        <rFont val="Arial"/>
        <family val="0"/>
      </rPr>
      <t>(L/hab</t>
    </r>
    <r>
      <rPr>
        <sz val="6"/>
        <rFont val="Arial"/>
        <family val="2"/>
      </rPr>
      <t>x</t>
    </r>
    <r>
      <rPr>
        <sz val="10"/>
        <rFont val="Arial"/>
        <family val="0"/>
      </rPr>
      <t>d) (Excluindo-se as perdas)</t>
    </r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</si>
</sst>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0.0000"/>
    <numFmt numFmtId="180" formatCode="0.0"/>
    <numFmt numFmtId="181" formatCode="0.000000"/>
    <numFmt numFmtId="182" formatCode="0.0E+00"/>
    <numFmt numFmtId="183" formatCode="0.000E+00"/>
    <numFmt numFmtId="184" formatCode="0.0000E+00"/>
    <numFmt numFmtId="185" formatCode="0.00000E+00"/>
    <numFmt numFmtId="186" formatCode="0.000000E+00"/>
    <numFmt numFmtId="187" formatCode="0.0000000E+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0.00000"/>
    <numFmt numFmtId="193" formatCode="#,##0.0"/>
    <numFmt numFmtId="194" formatCode="0.0%"/>
    <numFmt numFmtId="195" formatCode="[$-416]dddd\,\ d&quot; de &quot;mmmm&quot; de &quot;yyyy"/>
    <numFmt numFmtId="196" formatCode="yyyy"/>
  </numFmts>
  <fonts count="45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2" fontId="0" fillId="0" borderId="17" xfId="0" applyNumberFormat="1" applyFill="1" applyBorder="1" applyAlignment="1" applyProtection="1">
      <alignment vertical="center"/>
      <protection/>
    </xf>
    <xf numFmtId="2" fontId="0" fillId="0" borderId="13" xfId="0" applyNumberFormat="1" applyFill="1" applyBorder="1" applyAlignment="1" applyProtection="1">
      <alignment vertical="center"/>
      <protection/>
    </xf>
    <xf numFmtId="2" fontId="0" fillId="0" borderId="0" xfId="0" applyNumberFormat="1" applyAlignment="1" applyProtection="1">
      <alignment/>
      <protection/>
    </xf>
    <xf numFmtId="2" fontId="0" fillId="0" borderId="16" xfId="0" applyNumberFormat="1" applyFill="1" applyBorder="1" applyAlignment="1" applyProtection="1">
      <alignment vertical="center"/>
      <protection/>
    </xf>
    <xf numFmtId="3" fontId="0" fillId="0" borderId="18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3" fontId="0" fillId="0" borderId="16" xfId="0" applyNumberForma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3" fontId="0" fillId="33" borderId="12" xfId="0" applyNumberFormat="1" applyFill="1" applyBorder="1" applyAlignment="1" applyProtection="1">
      <alignment vertical="center"/>
      <protection locked="0"/>
    </xf>
    <xf numFmtId="3" fontId="0" fillId="33" borderId="17" xfId="0" applyNumberFormat="1" applyFill="1" applyBorder="1" applyAlignment="1" applyProtection="1">
      <alignment vertical="center"/>
      <protection locked="0"/>
    </xf>
    <xf numFmtId="1" fontId="0" fillId="33" borderId="18" xfId="0" applyNumberFormat="1" applyFill="1" applyBorder="1" applyAlignment="1" applyProtection="1">
      <alignment vertical="center"/>
      <protection locked="0"/>
    </xf>
    <xf numFmtId="2" fontId="0" fillId="33" borderId="18" xfId="0" applyNumberForma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18" xfId="0" applyFill="1" applyBorder="1" applyAlignment="1" applyProtection="1">
      <alignment vertical="center" wrapText="1"/>
      <protection/>
    </xf>
    <xf numFmtId="2" fontId="0" fillId="0" borderId="17" xfId="0" applyNumberFormat="1" applyFill="1" applyBorder="1" applyAlignment="1" applyProtection="1">
      <alignment vertical="center" wrapText="1"/>
      <protection/>
    </xf>
    <xf numFmtId="2" fontId="0" fillId="0" borderId="13" xfId="0" applyNumberFormat="1" applyFill="1" applyBorder="1" applyAlignment="1" applyProtection="1">
      <alignment vertical="center" wrapText="1"/>
      <protection/>
    </xf>
    <xf numFmtId="2" fontId="0" fillId="0" borderId="16" xfId="0" applyNumberFormat="1" applyFill="1" applyBorder="1" applyAlignment="1" applyProtection="1">
      <alignment vertical="center" wrapText="1"/>
      <protection/>
    </xf>
    <xf numFmtId="2" fontId="0" fillId="0" borderId="18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2" fontId="0" fillId="0" borderId="21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194" fontId="0" fillId="0" borderId="18" xfId="50" applyNumberFormat="1" applyFont="1" applyFill="1" applyBorder="1" applyAlignment="1" applyProtection="1">
      <alignment vertical="center" wrapText="1"/>
      <protection/>
    </xf>
    <xf numFmtId="2" fontId="0" fillId="0" borderId="22" xfId="0" applyNumberFormat="1" applyFill="1" applyBorder="1" applyAlignment="1" applyProtection="1">
      <alignment vertical="center" wrapText="1"/>
      <protection/>
    </xf>
    <xf numFmtId="2" fontId="0" fillId="0" borderId="23" xfId="0" applyNumberFormat="1" applyFill="1" applyBorder="1" applyAlignment="1" applyProtection="1">
      <alignment vertical="center" wrapText="1"/>
      <protection/>
    </xf>
    <xf numFmtId="2" fontId="0" fillId="0" borderId="24" xfId="0" applyNumberFormat="1" applyFill="1" applyBorder="1" applyAlignment="1" applyProtection="1">
      <alignment vertical="center" wrapText="1"/>
      <protection/>
    </xf>
    <xf numFmtId="2" fontId="0" fillId="0" borderId="25" xfId="0" applyNumberFormat="1" applyFill="1" applyBorder="1" applyAlignment="1" applyProtection="1">
      <alignment vertical="center" wrapText="1"/>
      <protection/>
    </xf>
    <xf numFmtId="2" fontId="0" fillId="0" borderId="26" xfId="0" applyNumberFormat="1" applyFill="1" applyBorder="1" applyAlignment="1" applyProtection="1">
      <alignment vertical="center" wrapText="1"/>
      <protection/>
    </xf>
    <xf numFmtId="2" fontId="0" fillId="0" borderId="27" xfId="0" applyNumberFormat="1" applyFill="1" applyBorder="1" applyAlignment="1" applyProtection="1">
      <alignment vertical="center" wrapText="1"/>
      <protection/>
    </xf>
    <xf numFmtId="2" fontId="0" fillId="0" borderId="28" xfId="0" applyNumberFormat="1" applyFill="1" applyBorder="1" applyAlignment="1" applyProtection="1">
      <alignment vertical="center" wrapText="1"/>
      <protection/>
    </xf>
    <xf numFmtId="2" fontId="0" fillId="0" borderId="29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2" fontId="0" fillId="0" borderId="0" xfId="0" applyNumberForma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vertical="center" wrapText="1"/>
      <protection/>
    </xf>
    <xf numFmtId="3" fontId="0" fillId="33" borderId="21" xfId="0" applyNumberFormat="1" applyFill="1" applyBorder="1" applyAlignment="1" applyProtection="1">
      <alignment vertical="center" wrapText="1"/>
      <protection locked="0"/>
    </xf>
    <xf numFmtId="3" fontId="0" fillId="33" borderId="17" xfId="0" applyNumberFormat="1" applyFill="1" applyBorder="1" applyAlignment="1" applyProtection="1">
      <alignment vertical="center" wrapText="1"/>
      <protection locked="0"/>
    </xf>
    <xf numFmtId="0" fontId="0" fillId="33" borderId="18" xfId="0" applyFill="1" applyBorder="1" applyAlignment="1" applyProtection="1">
      <alignment vertical="center" wrapText="1"/>
      <protection locked="0"/>
    </xf>
    <xf numFmtId="0" fontId="0" fillId="33" borderId="30" xfId="0" applyFill="1" applyBorder="1" applyAlignment="1" applyProtection="1">
      <alignment vertical="center" wrapText="1"/>
      <protection locked="0"/>
    </xf>
    <xf numFmtId="2" fontId="0" fillId="33" borderId="12" xfId="0" applyNumberFormat="1" applyFill="1" applyBorder="1" applyAlignment="1" applyProtection="1">
      <alignment vertical="center" wrapText="1"/>
      <protection locked="0"/>
    </xf>
    <xf numFmtId="2" fontId="0" fillId="33" borderId="17" xfId="0" applyNumberFormat="1" applyFill="1" applyBorder="1" applyAlignment="1" applyProtection="1">
      <alignment vertical="center" wrapText="1"/>
      <protection locked="0"/>
    </xf>
    <xf numFmtId="2" fontId="0" fillId="33" borderId="21" xfId="0" applyNumberFormat="1" applyFill="1" applyBorder="1" applyAlignment="1" applyProtection="1">
      <alignment vertical="center" wrapText="1"/>
      <protection locked="0"/>
    </xf>
    <xf numFmtId="2" fontId="0" fillId="33" borderId="13" xfId="0" applyNumberFormat="1" applyFill="1" applyBorder="1" applyAlignment="1" applyProtection="1">
      <alignment vertical="center" wrapText="1"/>
      <protection locked="0"/>
    </xf>
    <xf numFmtId="2" fontId="0" fillId="33" borderId="18" xfId="0" applyNumberFormat="1" applyFill="1" applyBorder="1" applyAlignment="1" applyProtection="1">
      <alignment vertical="center" wrapText="1"/>
      <protection locked="0"/>
    </xf>
    <xf numFmtId="2" fontId="0" fillId="33" borderId="31" xfId="0" applyNumberFormat="1" applyFill="1" applyBorder="1" applyAlignment="1" applyProtection="1">
      <alignment vertical="center" wrapText="1"/>
      <protection locked="0"/>
    </xf>
    <xf numFmtId="2" fontId="0" fillId="33" borderId="30" xfId="0" applyNumberFormat="1" applyFill="1" applyBorder="1" applyAlignment="1" applyProtection="1">
      <alignment vertical="center" wrapText="1"/>
      <protection locked="0"/>
    </xf>
    <xf numFmtId="0" fontId="0" fillId="33" borderId="18" xfId="0" applyFont="1" applyFill="1" applyBorder="1" applyAlignment="1" applyProtection="1">
      <alignment vertical="center" wrapText="1"/>
      <protection locked="0"/>
    </xf>
    <xf numFmtId="196" fontId="0" fillId="0" borderId="12" xfId="0" applyNumberFormat="1" applyFill="1" applyBorder="1" applyAlignment="1" applyProtection="1">
      <alignment vertical="center"/>
      <protection/>
    </xf>
    <xf numFmtId="196" fontId="0" fillId="0" borderId="15" xfId="0" applyNumberForma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left" vertical="center" wrapText="1" indent="1"/>
      <protection/>
    </xf>
    <xf numFmtId="0" fontId="0" fillId="0" borderId="36" xfId="0" applyFont="1" applyBorder="1" applyAlignment="1" applyProtection="1">
      <alignment horizontal="left" vertical="center" wrapText="1" indent="1"/>
      <protection/>
    </xf>
    <xf numFmtId="0" fontId="0" fillId="0" borderId="37" xfId="0" applyFont="1" applyBorder="1" applyAlignment="1" applyProtection="1">
      <alignment horizontal="left" vertical="center" wrapText="1" inden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41" xfId="0" applyFont="1" applyBorder="1" applyAlignment="1" applyProtection="1">
      <alignment wrapText="1"/>
      <protection/>
    </xf>
    <xf numFmtId="0" fontId="0" fillId="0" borderId="42" xfId="0" applyFont="1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44" xfId="0" applyFont="1" applyFill="1" applyBorder="1" applyAlignment="1" applyProtection="1">
      <alignment wrapText="1"/>
      <protection/>
    </xf>
    <xf numFmtId="0" fontId="0" fillId="0" borderId="40" xfId="0" applyFont="1" applyBorder="1" applyAlignment="1" applyProtection="1">
      <alignment horizontal="left" vertical="center" wrapText="1" indent="1"/>
      <protection/>
    </xf>
    <xf numFmtId="0" fontId="0" fillId="0" borderId="0" xfId="0" applyFont="1" applyBorder="1" applyAlignment="1" applyProtection="1">
      <alignment horizontal="left" vertical="center" wrapText="1" indent="1"/>
      <protection/>
    </xf>
    <xf numFmtId="0" fontId="0" fillId="0" borderId="41" xfId="0" applyFont="1" applyBorder="1" applyAlignment="1" applyProtection="1">
      <alignment horizontal="left" vertical="center" wrapText="1" indent="1"/>
      <protection/>
    </xf>
    <xf numFmtId="0" fontId="0" fillId="0" borderId="45" xfId="0" applyFont="1" applyBorder="1" applyAlignment="1" applyProtection="1">
      <alignment horizontal="left" vertical="center" wrapText="1"/>
      <protection/>
    </xf>
    <xf numFmtId="0" fontId="0" fillId="0" borderId="46" xfId="0" applyFont="1" applyBorder="1" applyAlignment="1" applyProtection="1">
      <alignment horizontal="left" vertical="center" wrapText="1"/>
      <protection/>
    </xf>
    <xf numFmtId="0" fontId="0" fillId="0" borderId="47" xfId="0" applyFont="1" applyBorder="1" applyAlignment="1" applyProtection="1">
      <alignment horizontal="left" vertical="center" wrapText="1"/>
      <protection/>
    </xf>
    <xf numFmtId="0" fontId="0" fillId="0" borderId="48" xfId="0" applyFont="1" applyBorder="1" applyAlignment="1" applyProtection="1">
      <alignment horizontal="left" vertical="center" wrapText="1"/>
      <protection/>
    </xf>
    <xf numFmtId="0" fontId="0" fillId="0" borderId="49" xfId="0" applyFont="1" applyBorder="1" applyAlignment="1" applyProtection="1">
      <alignment horizontal="left" vertical="center" wrapText="1"/>
      <protection/>
    </xf>
    <xf numFmtId="0" fontId="0" fillId="0" borderId="50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0" fillId="0" borderId="51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33" borderId="38" xfId="0" applyFont="1" applyFill="1" applyBorder="1" applyAlignment="1" applyProtection="1">
      <alignment vertical="center" wrapText="1"/>
      <protection locked="0"/>
    </xf>
    <xf numFmtId="0" fontId="0" fillId="33" borderId="38" xfId="0" applyFill="1" applyBorder="1" applyAlignment="1" applyProtection="1">
      <alignment vertical="center" wrapText="1"/>
      <protection locked="0"/>
    </xf>
    <xf numFmtId="0" fontId="0" fillId="33" borderId="39" xfId="0" applyFill="1" applyBorder="1" applyAlignment="1" applyProtection="1">
      <alignment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6</xdr:row>
      <xdr:rowOff>95250</xdr:rowOff>
    </xdr:from>
    <xdr:to>
      <xdr:col>4</xdr:col>
      <xdr:colOff>857250</xdr:colOff>
      <xdr:row>9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38625" y="1219200"/>
          <a:ext cx="2409825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PREENCHA APENAS OS CAMPOS EM AMARELO.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6</xdr:row>
      <xdr:rowOff>123825</xdr:rowOff>
    </xdr:from>
    <xdr:to>
      <xdr:col>5</xdr:col>
      <xdr:colOff>152400</xdr:colOff>
      <xdr:row>9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33925" y="1323975"/>
          <a:ext cx="2409825" cy="600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PREENCHA APENAS OS CAMPOS EM AMARELO.</a:t>
          </a:r>
        </a:p>
      </xdr:txBody>
    </xdr:sp>
    <xdr:clientData/>
  </xdr:twoCellAnchor>
  <xdr:twoCellAnchor>
    <xdr:from>
      <xdr:col>2</xdr:col>
      <xdr:colOff>161925</xdr:colOff>
      <xdr:row>10</xdr:row>
      <xdr:rowOff>28575</xdr:rowOff>
    </xdr:from>
    <xdr:to>
      <xdr:col>5</xdr:col>
      <xdr:colOff>571500</xdr:colOff>
      <xdr:row>19</xdr:row>
      <xdr:rowOff>9525</xdr:rowOff>
    </xdr:to>
    <xdr:grpSp>
      <xdr:nvGrpSpPr>
        <xdr:cNvPr id="2" name="Grupo 4"/>
        <xdr:cNvGrpSpPr>
          <a:grpSpLocks/>
        </xdr:cNvGrpSpPr>
      </xdr:nvGrpSpPr>
      <xdr:grpSpPr>
        <a:xfrm>
          <a:off x="4476750" y="1990725"/>
          <a:ext cx="3086100" cy="1695450"/>
          <a:chOff x="4476750" y="1990726"/>
          <a:chExt cx="3084433" cy="1695450"/>
        </a:xfrm>
        <a:solidFill>
          <a:srgbClr val="FFFFFF"/>
        </a:solidFill>
      </xdr:grpSpPr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76750" y="1990726"/>
            <a:ext cx="3084433" cy="169545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4" name="Retângulo 3"/>
          <xdr:cNvSpPr>
            <a:spLocks/>
          </xdr:cNvSpPr>
        </xdr:nvSpPr>
        <xdr:spPr>
          <a:xfrm>
            <a:off x="4581621" y="2047947"/>
            <a:ext cx="2874692" cy="18098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Coeficiente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de Infiltração (L/s.km)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E52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8.7109375" style="0" bestFit="1" customWidth="1"/>
    <col min="2" max="4" width="12.7109375" style="0" customWidth="1"/>
    <col min="5" max="5" width="14.7109375" style="0" customWidth="1"/>
    <col min="6" max="6" width="11.140625" style="0" customWidth="1"/>
  </cols>
  <sheetData>
    <row r="1" spans="1:5" ht="18">
      <c r="A1" s="94" t="s">
        <v>21</v>
      </c>
      <c r="B1" s="94"/>
      <c r="C1" s="94"/>
      <c r="D1" s="94"/>
      <c r="E1" s="94"/>
    </row>
    <row r="2" spans="1:5" ht="18">
      <c r="A2" s="94" t="s">
        <v>40</v>
      </c>
      <c r="B2" s="94"/>
      <c r="C2" s="94"/>
      <c r="D2" s="94"/>
      <c r="E2" s="94"/>
    </row>
    <row r="3" spans="1:5" ht="12.75" customHeight="1" thickBot="1">
      <c r="A3" s="7"/>
      <c r="B3" s="7"/>
      <c r="C3" s="7"/>
      <c r="D3" s="7"/>
      <c r="E3" s="7"/>
    </row>
    <row r="4" spans="1:5" ht="13.5" thickBot="1">
      <c r="A4" s="8" t="s">
        <v>23</v>
      </c>
      <c r="B4" s="95"/>
      <c r="C4" s="96"/>
      <c r="D4" s="96"/>
      <c r="E4" s="97"/>
    </row>
    <row r="5" spans="1:5" ht="12.75">
      <c r="A5" s="9" t="s">
        <v>20</v>
      </c>
      <c r="B5" s="35"/>
      <c r="C5" s="10" t="s">
        <v>18</v>
      </c>
      <c r="D5" s="83">
        <f ca="1">TODAY()</f>
        <v>43168</v>
      </c>
      <c r="E5" s="11" t="s">
        <v>42</v>
      </c>
    </row>
    <row r="6" spans="1:5" ht="13.5" thickBot="1">
      <c r="A6" s="12" t="s">
        <v>14</v>
      </c>
      <c r="B6" s="36"/>
      <c r="C6" s="13" t="s">
        <v>19</v>
      </c>
      <c r="D6" s="84">
        <f>D5+10*365</f>
        <v>46818</v>
      </c>
      <c r="E6" s="14" t="e">
        <f>(B6/B5)^(1/10)-1</f>
        <v>#DIV/0!</v>
      </c>
    </row>
    <row r="7" spans="1:5" ht="12.75">
      <c r="A7" s="15" t="s">
        <v>26</v>
      </c>
      <c r="B7" s="37"/>
      <c r="C7" s="16"/>
      <c r="D7" s="16"/>
      <c r="E7" s="16"/>
    </row>
    <row r="8" spans="1:5" ht="12.75">
      <c r="A8" s="15" t="s">
        <v>27</v>
      </c>
      <c r="B8" s="37"/>
      <c r="C8" s="16"/>
      <c r="D8" s="16"/>
      <c r="E8" s="16"/>
    </row>
    <row r="9" spans="1:5" ht="12.75">
      <c r="A9" s="15" t="s">
        <v>97</v>
      </c>
      <c r="B9" s="37"/>
      <c r="C9" s="16"/>
      <c r="D9" s="16"/>
      <c r="E9" s="16"/>
    </row>
    <row r="10" spans="1:5" ht="15" customHeight="1">
      <c r="A10" s="15" t="s">
        <v>29</v>
      </c>
      <c r="B10" s="37"/>
      <c r="C10" s="16"/>
      <c r="D10" s="16"/>
      <c r="E10" s="16"/>
    </row>
    <row r="11" spans="1:5" ht="15" customHeight="1">
      <c r="A11" s="15" t="s">
        <v>28</v>
      </c>
      <c r="B11" s="37"/>
      <c r="C11" s="16"/>
      <c r="D11" s="16"/>
      <c r="E11" s="16"/>
    </row>
    <row r="12" spans="1:5" ht="12.75">
      <c r="A12" s="15" t="s">
        <v>91</v>
      </c>
      <c r="B12" s="38"/>
      <c r="C12" s="16"/>
      <c r="D12" s="17"/>
      <c r="E12" s="18"/>
    </row>
    <row r="13" spans="1:5" ht="13.5" thickBot="1">
      <c r="A13" s="15" t="s">
        <v>92</v>
      </c>
      <c r="B13" s="38"/>
      <c r="C13" s="16"/>
      <c r="D13" s="17"/>
      <c r="E13" s="18"/>
    </row>
    <row r="14" spans="1:5" ht="14.25">
      <c r="A14" s="12" t="s">
        <v>15</v>
      </c>
      <c r="B14" s="19" t="e">
        <f>(B6*B9/86400+B13)*24/(B10*(1-B8/100))</f>
        <v>#DIV/0!</v>
      </c>
      <c r="C14" s="20" t="e">
        <f>B14*3.6</f>
        <v>#DIV/0!</v>
      </c>
      <c r="D14" s="16"/>
      <c r="E14" s="21"/>
    </row>
    <row r="15" spans="1:5" ht="15" thickBot="1">
      <c r="A15" s="15" t="s">
        <v>83</v>
      </c>
      <c r="B15" s="19" t="e">
        <f>(B6*B9*1.2/86400+B13)*24/(B10*(1-B8/100))</f>
        <v>#DIV/0!</v>
      </c>
      <c r="C15" s="22" t="e">
        <f>B15*3.6</f>
        <v>#DIV/0!</v>
      </c>
      <c r="D15" s="16"/>
      <c r="E15" s="16"/>
    </row>
    <row r="16" spans="1:5" ht="14.25">
      <c r="A16" s="12" t="s">
        <v>16</v>
      </c>
      <c r="B16" s="23" t="e">
        <f>C14*B10</f>
        <v>#DIV/0!</v>
      </c>
      <c r="C16" s="24"/>
      <c r="D16" s="16"/>
      <c r="E16" s="16"/>
    </row>
    <row r="17" spans="1:5" ht="14.25">
      <c r="A17" s="15" t="s">
        <v>38</v>
      </c>
      <c r="B17" s="23" t="e">
        <f>B16*B11</f>
        <v>#DIV/0!</v>
      </c>
      <c r="C17" s="24"/>
      <c r="D17" s="16"/>
      <c r="E17" s="16"/>
    </row>
    <row r="18" spans="1:5" ht="15" customHeight="1" thickBot="1">
      <c r="A18" s="25" t="s">
        <v>37</v>
      </c>
      <c r="B18" s="26" t="e">
        <f>B17*12</f>
        <v>#DIV/0!</v>
      </c>
      <c r="C18" s="27"/>
      <c r="D18" s="16"/>
      <c r="E18" s="16"/>
    </row>
    <row r="19" spans="1:5" ht="15" customHeight="1" thickBot="1">
      <c r="A19" s="28"/>
      <c r="B19" s="28"/>
      <c r="C19" s="28"/>
      <c r="D19" s="29"/>
      <c r="E19" s="16"/>
    </row>
    <row r="20" spans="1:5" ht="15" customHeight="1">
      <c r="A20" s="91" t="s">
        <v>58</v>
      </c>
      <c r="B20" s="92"/>
      <c r="C20" s="92"/>
      <c r="D20" s="93"/>
      <c r="E20" s="16"/>
    </row>
    <row r="21" spans="1:5" ht="39.75" customHeight="1">
      <c r="A21" s="30" t="s">
        <v>0</v>
      </c>
      <c r="B21" s="31" t="s">
        <v>56</v>
      </c>
      <c r="C21" s="31" t="s">
        <v>13</v>
      </c>
      <c r="D21" s="32" t="s">
        <v>57</v>
      </c>
      <c r="E21" s="16"/>
    </row>
    <row r="22" spans="1:5" ht="15" customHeight="1">
      <c r="A22" s="30" t="s">
        <v>1</v>
      </c>
      <c r="B22" s="39"/>
      <c r="C22" s="39"/>
      <c r="D22" s="40"/>
      <c r="E22" s="16"/>
    </row>
    <row r="23" spans="1:5" ht="15" customHeight="1">
      <c r="A23" s="30" t="s">
        <v>2</v>
      </c>
      <c r="B23" s="39"/>
      <c r="C23" s="39"/>
      <c r="D23" s="40"/>
      <c r="E23" s="16"/>
    </row>
    <row r="24" spans="1:5" ht="15" customHeight="1">
      <c r="A24" s="30" t="s">
        <v>3</v>
      </c>
      <c r="B24" s="39"/>
      <c r="C24" s="39"/>
      <c r="D24" s="40"/>
      <c r="E24" s="16"/>
    </row>
    <row r="25" spans="1:5" ht="15" customHeight="1">
      <c r="A25" s="30" t="s">
        <v>4</v>
      </c>
      <c r="B25" s="39"/>
      <c r="C25" s="39"/>
      <c r="D25" s="40"/>
      <c r="E25" s="16"/>
    </row>
    <row r="26" spans="1:5" ht="15" customHeight="1">
      <c r="A26" s="30" t="s">
        <v>5</v>
      </c>
      <c r="B26" s="39"/>
      <c r="C26" s="39"/>
      <c r="D26" s="40"/>
      <c r="E26" s="16"/>
    </row>
    <row r="27" spans="1:5" ht="15" customHeight="1">
      <c r="A27" s="30" t="s">
        <v>6</v>
      </c>
      <c r="B27" s="39"/>
      <c r="C27" s="39"/>
      <c r="D27" s="40"/>
      <c r="E27" s="16"/>
    </row>
    <row r="28" spans="1:5" ht="15" customHeight="1">
      <c r="A28" s="30" t="s">
        <v>7</v>
      </c>
      <c r="B28" s="39"/>
      <c r="C28" s="39"/>
      <c r="D28" s="40"/>
      <c r="E28" s="16"/>
    </row>
    <row r="29" spans="1:5" ht="15" customHeight="1">
      <c r="A29" s="30" t="s">
        <v>8</v>
      </c>
      <c r="B29" s="39"/>
      <c r="C29" s="39"/>
      <c r="D29" s="40"/>
      <c r="E29" s="16"/>
    </row>
    <row r="30" spans="1:5" ht="15" customHeight="1">
      <c r="A30" s="30" t="s">
        <v>9</v>
      </c>
      <c r="B30" s="39"/>
      <c r="C30" s="39"/>
      <c r="D30" s="40"/>
      <c r="E30" s="16"/>
    </row>
    <row r="31" spans="1:5" ht="15" customHeight="1">
      <c r="A31" s="30" t="s">
        <v>10</v>
      </c>
      <c r="B31" s="39"/>
      <c r="C31" s="39"/>
      <c r="D31" s="40"/>
      <c r="E31" s="16"/>
    </row>
    <row r="32" spans="1:5" ht="15" customHeight="1">
      <c r="A32" s="30" t="s">
        <v>11</v>
      </c>
      <c r="B32" s="39"/>
      <c r="C32" s="39"/>
      <c r="D32" s="40"/>
      <c r="E32" s="16"/>
    </row>
    <row r="33" spans="1:5" ht="15" customHeight="1" thickBot="1">
      <c r="A33" s="33" t="s">
        <v>12</v>
      </c>
      <c r="B33" s="41"/>
      <c r="C33" s="41"/>
      <c r="D33" s="42"/>
      <c r="E33" s="16"/>
    </row>
    <row r="34" spans="1:5" ht="15" customHeight="1" thickBot="1">
      <c r="A34" s="34"/>
      <c r="B34" s="34"/>
      <c r="C34" s="34"/>
      <c r="D34" s="34"/>
      <c r="E34" s="16"/>
    </row>
    <row r="35" spans="1:5" ht="15" customHeight="1">
      <c r="A35" s="85" t="s">
        <v>22</v>
      </c>
      <c r="B35" s="86"/>
      <c r="C35" s="86"/>
      <c r="D35" s="86"/>
      <c r="E35" s="87"/>
    </row>
    <row r="36" spans="1:5" ht="15" customHeight="1">
      <c r="A36" s="101" t="s">
        <v>30</v>
      </c>
      <c r="B36" s="102"/>
      <c r="C36" s="102"/>
      <c r="D36" s="102"/>
      <c r="E36" s="103"/>
    </row>
    <row r="37" spans="1:5" ht="15" customHeight="1">
      <c r="A37" s="98" t="s">
        <v>31</v>
      </c>
      <c r="B37" s="99"/>
      <c r="C37" s="99"/>
      <c r="D37" s="99"/>
      <c r="E37" s="100"/>
    </row>
    <row r="38" spans="1:5" ht="15" customHeight="1">
      <c r="A38" s="88" t="s">
        <v>32</v>
      </c>
      <c r="B38" s="89"/>
      <c r="C38" s="89"/>
      <c r="D38" s="89"/>
      <c r="E38" s="90"/>
    </row>
    <row r="39" spans="1:5" ht="25.5" customHeight="1">
      <c r="A39" s="88" t="s">
        <v>33</v>
      </c>
      <c r="B39" s="89"/>
      <c r="C39" s="89"/>
      <c r="D39" s="89"/>
      <c r="E39" s="90"/>
    </row>
    <row r="40" spans="1:5" ht="37.5" customHeight="1">
      <c r="A40" s="104" t="s">
        <v>35</v>
      </c>
      <c r="B40" s="105"/>
      <c r="C40" s="105"/>
      <c r="D40" s="105"/>
      <c r="E40" s="106"/>
    </row>
    <row r="41" spans="1:5" ht="25.5" customHeight="1">
      <c r="A41" s="88" t="s">
        <v>93</v>
      </c>
      <c r="B41" s="89"/>
      <c r="C41" s="89"/>
      <c r="D41" s="89"/>
      <c r="E41" s="90"/>
    </row>
    <row r="42" spans="1:5" ht="12.75">
      <c r="A42" s="88" t="s">
        <v>34</v>
      </c>
      <c r="B42" s="89"/>
      <c r="C42" s="89"/>
      <c r="D42" s="89"/>
      <c r="E42" s="90"/>
    </row>
    <row r="43" spans="1:5" ht="12.75">
      <c r="A43" s="88" t="s">
        <v>36</v>
      </c>
      <c r="B43" s="89"/>
      <c r="C43" s="89"/>
      <c r="D43" s="89"/>
      <c r="E43" s="90"/>
    </row>
    <row r="44" spans="1:5" ht="12.75">
      <c r="A44" s="98" t="s">
        <v>94</v>
      </c>
      <c r="B44" s="99"/>
      <c r="C44" s="99"/>
      <c r="D44" s="99"/>
      <c r="E44" s="100"/>
    </row>
    <row r="45" spans="1:5" ht="29.25" customHeight="1" thickBot="1">
      <c r="A45" s="107" t="s">
        <v>95</v>
      </c>
      <c r="B45" s="108"/>
      <c r="C45" s="108"/>
      <c r="D45" s="108"/>
      <c r="E45" s="109"/>
    </row>
    <row r="46" spans="1:5" ht="12.75">
      <c r="A46" s="16"/>
      <c r="B46" s="16"/>
      <c r="C46" s="16"/>
      <c r="D46" s="16"/>
      <c r="E46" s="16"/>
    </row>
    <row r="47" ht="12.75">
      <c r="C47" s="1"/>
    </row>
    <row r="48" ht="12.75">
      <c r="C48" s="1"/>
    </row>
    <row r="49" ht="12.75">
      <c r="C49" s="2"/>
    </row>
    <row r="50" ht="12.75">
      <c r="C50" s="1"/>
    </row>
    <row r="51" ht="12.75">
      <c r="C51" s="1"/>
    </row>
    <row r="52" ht="12.75">
      <c r="C52" s="1"/>
    </row>
  </sheetData>
  <sheetProtection password="C27C" sheet="1" selectLockedCells="1"/>
  <protectedRanges>
    <protectedRange sqref="B4" name="Intervalo3"/>
    <protectedRange sqref="B5:B13" name="Intervalo1"/>
    <protectedRange sqref="D5:D6" name="Intervalo2_3"/>
  </protectedRanges>
  <mergeCells count="15">
    <mergeCell ref="A39:E39"/>
    <mergeCell ref="A40:E40"/>
    <mergeCell ref="A41:E41"/>
    <mergeCell ref="A45:E45"/>
    <mergeCell ref="A44:E44"/>
    <mergeCell ref="A42:E42"/>
    <mergeCell ref="A43:E43"/>
    <mergeCell ref="A35:E35"/>
    <mergeCell ref="A38:E38"/>
    <mergeCell ref="A20:D20"/>
    <mergeCell ref="A1:E1"/>
    <mergeCell ref="B4:E4"/>
    <mergeCell ref="A2:E2"/>
    <mergeCell ref="A37:E37"/>
    <mergeCell ref="A36:E3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71"/>
  <sheetViews>
    <sheetView zoomScalePageLayoutView="0" workbookViewId="0" topLeftCell="A1">
      <selection activeCell="B4" sqref="B4:E4"/>
    </sheetView>
  </sheetViews>
  <sheetFormatPr defaultColWidth="9.140625" defaultRowHeight="12.75"/>
  <cols>
    <col min="1" max="1" width="52.00390625" style="4" customWidth="1"/>
    <col min="2" max="4" width="12.7109375" style="4" customWidth="1"/>
    <col min="5" max="5" width="14.7109375" style="4" customWidth="1"/>
    <col min="6" max="16384" width="9.140625" style="4" customWidth="1"/>
  </cols>
  <sheetData>
    <row r="1" spans="1:5" ht="18">
      <c r="A1" s="94" t="s">
        <v>21</v>
      </c>
      <c r="B1" s="94"/>
      <c r="C1" s="94"/>
      <c r="D1" s="94"/>
      <c r="E1" s="94"/>
    </row>
    <row r="2" spans="1:5" ht="18">
      <c r="A2" s="94" t="s">
        <v>39</v>
      </c>
      <c r="B2" s="94"/>
      <c r="C2" s="94"/>
      <c r="D2" s="94"/>
      <c r="E2" s="94"/>
    </row>
    <row r="3" spans="1:5" ht="13.5" thickBot="1">
      <c r="A3" s="16"/>
      <c r="B3" s="24"/>
      <c r="C3" s="24"/>
      <c r="D3" s="24"/>
      <c r="E3" s="24"/>
    </row>
    <row r="4" spans="1:5" ht="15" customHeight="1" thickBot="1">
      <c r="A4" s="8" t="s">
        <v>41</v>
      </c>
      <c r="B4" s="118"/>
      <c r="C4" s="119"/>
      <c r="D4" s="119"/>
      <c r="E4" s="120"/>
    </row>
    <row r="5" spans="1:5" ht="15" customHeight="1">
      <c r="A5" s="9" t="s">
        <v>20</v>
      </c>
      <c r="B5" s="71"/>
      <c r="C5" s="43" t="s">
        <v>18</v>
      </c>
      <c r="D5" s="83">
        <f ca="1">TODAY()</f>
        <v>43168</v>
      </c>
      <c r="E5" s="44" t="s">
        <v>42</v>
      </c>
    </row>
    <row r="6" spans="1:5" ht="15" customHeight="1" thickBot="1">
      <c r="A6" s="12" t="s">
        <v>14</v>
      </c>
      <c r="B6" s="72"/>
      <c r="C6" s="45" t="s">
        <v>19</v>
      </c>
      <c r="D6" s="84">
        <f>D5+10*365</f>
        <v>46818</v>
      </c>
      <c r="E6" s="46" t="e">
        <f>((B6/B5)^(1/10))-1</f>
        <v>#DIV/0!</v>
      </c>
    </row>
    <row r="7" spans="1:5" ht="15" customHeight="1">
      <c r="A7" s="15" t="s">
        <v>24</v>
      </c>
      <c r="B7" s="73"/>
      <c r="C7" s="47"/>
      <c r="D7" s="47"/>
      <c r="E7" s="47"/>
    </row>
    <row r="8" spans="1:5" ht="15" customHeight="1">
      <c r="A8" s="15" t="s">
        <v>25</v>
      </c>
      <c r="B8" s="82"/>
      <c r="C8" s="47"/>
      <c r="D8" s="47"/>
      <c r="E8" s="47"/>
    </row>
    <row r="9" spans="1:5" ht="15" customHeight="1">
      <c r="A9" s="15" t="s">
        <v>43</v>
      </c>
      <c r="B9" s="82"/>
      <c r="C9" s="47"/>
      <c r="D9" s="47"/>
      <c r="E9" s="47"/>
    </row>
    <row r="10" spans="1:5" ht="15" customHeight="1">
      <c r="A10" s="15" t="s">
        <v>44</v>
      </c>
      <c r="B10" s="73"/>
      <c r="C10" s="47"/>
      <c r="D10" s="47"/>
      <c r="E10" s="47"/>
    </row>
    <row r="11" spans="1:5" ht="15" customHeight="1">
      <c r="A11" s="15" t="s">
        <v>47</v>
      </c>
      <c r="B11" s="74"/>
      <c r="C11" s="47"/>
      <c r="D11" s="47"/>
      <c r="E11" s="47"/>
    </row>
    <row r="12" spans="1:5" ht="15" customHeight="1">
      <c r="A12" s="15" t="s">
        <v>48</v>
      </c>
      <c r="B12" s="74"/>
      <c r="C12" s="47"/>
      <c r="D12" s="47"/>
      <c r="E12" s="47"/>
    </row>
    <row r="13" spans="1:5" ht="15" customHeight="1">
      <c r="A13" s="15" t="s">
        <v>46</v>
      </c>
      <c r="B13" s="73"/>
      <c r="C13" s="47"/>
      <c r="D13" s="47"/>
      <c r="E13" s="47"/>
    </row>
    <row r="14" spans="1:5" ht="15" customHeight="1">
      <c r="A14" s="15" t="s">
        <v>45</v>
      </c>
      <c r="B14" s="73"/>
      <c r="C14" s="47"/>
      <c r="D14" s="47"/>
      <c r="E14" s="47"/>
    </row>
    <row r="15" spans="1:5" ht="15" customHeight="1">
      <c r="A15" s="15" t="s">
        <v>84</v>
      </c>
      <c r="B15" s="73"/>
      <c r="C15" s="47"/>
      <c r="D15" s="47"/>
      <c r="E15" s="47"/>
    </row>
    <row r="16" spans="1:5" ht="15" customHeight="1">
      <c r="A16" s="15" t="s">
        <v>49</v>
      </c>
      <c r="B16" s="73"/>
      <c r="C16" s="47"/>
      <c r="D16" s="47"/>
      <c r="E16" s="47"/>
    </row>
    <row r="17" spans="1:5" ht="15" customHeight="1">
      <c r="A17" s="15" t="s">
        <v>50</v>
      </c>
      <c r="B17" s="73"/>
      <c r="C17" s="47"/>
      <c r="D17" s="47"/>
      <c r="E17" s="47"/>
    </row>
    <row r="18" spans="1:5" ht="15" customHeight="1">
      <c r="A18" s="15" t="s">
        <v>89</v>
      </c>
      <c r="B18" s="73"/>
      <c r="C18" s="47"/>
      <c r="D18" s="47"/>
      <c r="E18" s="47"/>
    </row>
    <row r="19" spans="1:5" ht="15" customHeight="1">
      <c r="A19" s="15" t="s">
        <v>90</v>
      </c>
      <c r="B19" s="73"/>
      <c r="C19" s="47"/>
      <c r="D19" s="47"/>
      <c r="E19" s="47"/>
    </row>
    <row r="20" spans="1:5" ht="15" customHeight="1" thickBot="1">
      <c r="A20" s="12" t="s">
        <v>17</v>
      </c>
      <c r="B20" s="48">
        <f>B15*B12/1000</f>
        <v>0</v>
      </c>
      <c r="C20" s="47"/>
      <c r="D20" s="47"/>
      <c r="E20" s="47"/>
    </row>
    <row r="21" spans="1:5" ht="15" customHeight="1">
      <c r="A21" s="15" t="s">
        <v>15</v>
      </c>
      <c r="B21" s="49" t="e">
        <f>(B6*B13*B14/86400+B20+B19)*24/B16</f>
        <v>#DIV/0!</v>
      </c>
      <c r="C21" s="50" t="e">
        <f>B21*3.6</f>
        <v>#DIV/0!</v>
      </c>
      <c r="D21" s="47"/>
      <c r="E21" s="47"/>
    </row>
    <row r="22" spans="1:5" ht="15" customHeight="1" thickBot="1">
      <c r="A22" s="15" t="s">
        <v>51</v>
      </c>
      <c r="B22" s="49" t="e">
        <f>B21*1.5</f>
        <v>#DIV/0!</v>
      </c>
      <c r="C22" s="51" t="e">
        <f>B22*3.6</f>
        <v>#DIV/0!</v>
      </c>
      <c r="D22" s="47"/>
      <c r="E22" s="47"/>
    </row>
    <row r="23" spans="1:5" ht="15" customHeight="1">
      <c r="A23" s="12" t="s">
        <v>16</v>
      </c>
      <c r="B23" s="52" t="e">
        <f>C21*B16</f>
        <v>#DIV/0!</v>
      </c>
      <c r="C23" s="47"/>
      <c r="D23" s="47"/>
      <c r="E23" s="47"/>
    </row>
    <row r="24" spans="1:5" ht="15" customHeight="1">
      <c r="A24" s="15" t="s">
        <v>38</v>
      </c>
      <c r="B24" s="52" t="e">
        <f>B23*B17</f>
        <v>#DIV/0!</v>
      </c>
      <c r="C24" s="47"/>
      <c r="D24" s="47"/>
      <c r="E24" s="47"/>
    </row>
    <row r="25" spans="1:5" ht="15" customHeight="1" thickBot="1">
      <c r="A25" s="25" t="s">
        <v>37</v>
      </c>
      <c r="B25" s="51" t="e">
        <f>B24*12</f>
        <v>#DIV/0!</v>
      </c>
      <c r="C25" s="53"/>
      <c r="D25" s="53"/>
      <c r="E25" s="53"/>
    </row>
    <row r="26" spans="1:6" ht="15" customHeight="1">
      <c r="A26" s="54" t="s">
        <v>53</v>
      </c>
      <c r="B26" s="55" t="s">
        <v>78</v>
      </c>
      <c r="C26" s="75"/>
      <c r="D26" s="56" t="s">
        <v>79</v>
      </c>
      <c r="E26" s="78"/>
      <c r="F26" s="5"/>
    </row>
    <row r="27" spans="1:6" ht="15" customHeight="1">
      <c r="A27" s="15" t="s">
        <v>54</v>
      </c>
      <c r="B27" s="57" t="s">
        <v>78</v>
      </c>
      <c r="C27" s="76"/>
      <c r="D27" s="57" t="s">
        <v>79</v>
      </c>
      <c r="E27" s="79"/>
      <c r="F27" s="5"/>
    </row>
    <row r="28" spans="1:7" ht="15" customHeight="1">
      <c r="A28" s="15" t="s">
        <v>52</v>
      </c>
      <c r="B28" s="49" t="e">
        <f>54*B6/B23</f>
        <v>#DIV/0!</v>
      </c>
      <c r="C28" s="117" t="s">
        <v>67</v>
      </c>
      <c r="D28" s="117"/>
      <c r="E28" s="58" t="e">
        <f>(C26-C27)/C26</f>
        <v>#DIV/0!</v>
      </c>
      <c r="F28" s="6"/>
      <c r="G28" s="3"/>
    </row>
    <row r="29" spans="1:6" ht="15" customHeight="1">
      <c r="A29" s="15" t="s">
        <v>55</v>
      </c>
      <c r="B29" s="49" t="e">
        <f>B28*(1-E28)</f>
        <v>#DIV/0!</v>
      </c>
      <c r="C29" s="117" t="s">
        <v>68</v>
      </c>
      <c r="D29" s="117"/>
      <c r="E29" s="79"/>
      <c r="F29" s="5"/>
    </row>
    <row r="30" spans="1:6" ht="15" customHeight="1">
      <c r="A30" s="15" t="s">
        <v>75</v>
      </c>
      <c r="B30" s="59" t="e">
        <f>E27*$B$23/1000</f>
        <v>#DIV/0!</v>
      </c>
      <c r="C30" s="59"/>
      <c r="D30" s="60"/>
      <c r="E30" s="61"/>
      <c r="F30" s="5"/>
    </row>
    <row r="31" spans="1:6" ht="15" customHeight="1">
      <c r="A31" s="15" t="s">
        <v>64</v>
      </c>
      <c r="B31" s="57" t="s">
        <v>78</v>
      </c>
      <c r="C31" s="77"/>
      <c r="D31" s="55" t="s">
        <v>79</v>
      </c>
      <c r="E31" s="80"/>
      <c r="F31" s="5"/>
    </row>
    <row r="32" spans="1:6" ht="15" customHeight="1">
      <c r="A32" s="15" t="s">
        <v>65</v>
      </c>
      <c r="B32" s="57" t="s">
        <v>78</v>
      </c>
      <c r="C32" s="76"/>
      <c r="D32" s="57" t="s">
        <v>79</v>
      </c>
      <c r="E32" s="79"/>
      <c r="F32" s="5"/>
    </row>
    <row r="33" spans="1:6" ht="15" customHeight="1">
      <c r="A33" s="15" t="s">
        <v>69</v>
      </c>
      <c r="B33" s="49" t="e">
        <f>1*B6/B23</f>
        <v>#DIV/0!</v>
      </c>
      <c r="C33" s="117" t="s">
        <v>71</v>
      </c>
      <c r="D33" s="117"/>
      <c r="E33" s="58" t="e">
        <f>(C31-C32)/C31</f>
        <v>#DIV/0!</v>
      </c>
      <c r="F33" s="5"/>
    </row>
    <row r="34" spans="1:6" ht="15" customHeight="1">
      <c r="A34" s="15" t="s">
        <v>70</v>
      </c>
      <c r="B34" s="49" t="e">
        <f>B33*(1-E33)</f>
        <v>#DIV/0!</v>
      </c>
      <c r="C34" s="116" t="s">
        <v>72</v>
      </c>
      <c r="D34" s="116"/>
      <c r="E34" s="81"/>
      <c r="F34" s="5"/>
    </row>
    <row r="35" spans="1:6" ht="15" customHeight="1">
      <c r="A35" s="15" t="s">
        <v>76</v>
      </c>
      <c r="B35" s="59" t="e">
        <f>E32*$B$23/1000</f>
        <v>#DIV/0!</v>
      </c>
      <c r="C35" s="59"/>
      <c r="D35" s="62"/>
      <c r="E35" s="63"/>
      <c r="F35" s="5"/>
    </row>
    <row r="36" spans="1:6" ht="15" customHeight="1">
      <c r="A36" s="15" t="s">
        <v>63</v>
      </c>
      <c r="B36" s="57" t="s">
        <v>78</v>
      </c>
      <c r="C36" s="77"/>
      <c r="D36" s="55" t="s">
        <v>79</v>
      </c>
      <c r="E36" s="80"/>
      <c r="F36" s="5"/>
    </row>
    <row r="37" spans="1:6" ht="15" customHeight="1">
      <c r="A37" s="15" t="s">
        <v>66</v>
      </c>
      <c r="B37" s="57" t="s">
        <v>78</v>
      </c>
      <c r="C37" s="76"/>
      <c r="D37" s="57" t="s">
        <v>79</v>
      </c>
      <c r="E37" s="79"/>
      <c r="F37" s="5"/>
    </row>
    <row r="38" spans="1:6" ht="15" customHeight="1">
      <c r="A38" s="15" t="s">
        <v>81</v>
      </c>
      <c r="B38" s="49" t="e">
        <f>8*B6/B23</f>
        <v>#DIV/0!</v>
      </c>
      <c r="C38" s="117" t="s">
        <v>73</v>
      </c>
      <c r="D38" s="117"/>
      <c r="E38" s="58" t="e">
        <f>(C36-C37)/C36</f>
        <v>#DIV/0!</v>
      </c>
      <c r="F38" s="5"/>
    </row>
    <row r="39" spans="1:6" ht="15" customHeight="1">
      <c r="A39" s="15" t="s">
        <v>82</v>
      </c>
      <c r="B39" s="49" t="e">
        <f>B38*(1-E38)</f>
        <v>#DIV/0!</v>
      </c>
      <c r="C39" s="116" t="s">
        <v>74</v>
      </c>
      <c r="D39" s="116"/>
      <c r="E39" s="81"/>
      <c r="F39" s="5"/>
    </row>
    <row r="40" spans="1:6" ht="15" customHeight="1" thickBot="1">
      <c r="A40" s="25" t="s">
        <v>77</v>
      </c>
      <c r="B40" s="64" t="e">
        <f>E37*$B$23/1000</f>
        <v>#DIV/0!</v>
      </c>
      <c r="C40" s="64"/>
      <c r="D40" s="65"/>
      <c r="E40" s="66"/>
      <c r="F40" s="5"/>
    </row>
    <row r="41" spans="1:6" ht="15" customHeight="1" thickBot="1">
      <c r="A41" s="67"/>
      <c r="B41" s="68"/>
      <c r="C41" s="68"/>
      <c r="D41" s="68"/>
      <c r="E41" s="68"/>
      <c r="F41" s="5"/>
    </row>
    <row r="42" spans="1:5" ht="13.5" customHeight="1">
      <c r="A42" s="91" t="s">
        <v>58</v>
      </c>
      <c r="B42" s="92"/>
      <c r="C42" s="92"/>
      <c r="D42" s="93"/>
      <c r="E42" s="69"/>
    </row>
    <row r="43" spans="1:5" ht="39.75" customHeight="1">
      <c r="A43" s="30" t="s">
        <v>0</v>
      </c>
      <c r="B43" s="31" t="s">
        <v>56</v>
      </c>
      <c r="C43" s="31" t="s">
        <v>13</v>
      </c>
      <c r="D43" s="32" t="s">
        <v>57</v>
      </c>
      <c r="E43" s="70"/>
    </row>
    <row r="44" spans="1:5" ht="15" customHeight="1">
      <c r="A44" s="30" t="s">
        <v>1</v>
      </c>
      <c r="B44" s="39"/>
      <c r="C44" s="39"/>
      <c r="D44" s="40"/>
      <c r="E44" s="70"/>
    </row>
    <row r="45" spans="1:5" ht="15" customHeight="1">
      <c r="A45" s="30" t="s">
        <v>2</v>
      </c>
      <c r="B45" s="39"/>
      <c r="C45" s="39"/>
      <c r="D45" s="40"/>
      <c r="E45" s="69"/>
    </row>
    <row r="46" spans="1:5" ht="15" customHeight="1">
      <c r="A46" s="30" t="s">
        <v>3</v>
      </c>
      <c r="B46" s="39"/>
      <c r="C46" s="39"/>
      <c r="D46" s="40"/>
      <c r="E46" s="69"/>
    </row>
    <row r="47" spans="1:5" ht="15" customHeight="1">
      <c r="A47" s="30" t="s">
        <v>4</v>
      </c>
      <c r="B47" s="39"/>
      <c r="C47" s="39"/>
      <c r="D47" s="40"/>
      <c r="E47" s="69"/>
    </row>
    <row r="48" spans="1:5" ht="15" customHeight="1">
      <c r="A48" s="30" t="s">
        <v>5</v>
      </c>
      <c r="B48" s="39"/>
      <c r="C48" s="39"/>
      <c r="D48" s="40"/>
      <c r="E48" s="69"/>
    </row>
    <row r="49" spans="1:5" ht="15" customHeight="1">
      <c r="A49" s="30" t="s">
        <v>6</v>
      </c>
      <c r="B49" s="39"/>
      <c r="C49" s="39"/>
      <c r="D49" s="40"/>
      <c r="E49" s="69"/>
    </row>
    <row r="50" spans="1:5" ht="15" customHeight="1">
      <c r="A50" s="30" t="s">
        <v>7</v>
      </c>
      <c r="B50" s="39"/>
      <c r="C50" s="39"/>
      <c r="D50" s="40"/>
      <c r="E50" s="69"/>
    </row>
    <row r="51" spans="1:5" ht="15" customHeight="1">
      <c r="A51" s="30" t="s">
        <v>8</v>
      </c>
      <c r="B51" s="39"/>
      <c r="C51" s="39"/>
      <c r="D51" s="40"/>
      <c r="E51" s="69"/>
    </row>
    <row r="52" spans="1:5" ht="15" customHeight="1">
      <c r="A52" s="30" t="s">
        <v>9</v>
      </c>
      <c r="B52" s="39"/>
      <c r="C52" s="39"/>
      <c r="D52" s="40"/>
      <c r="E52" s="69"/>
    </row>
    <row r="53" spans="1:5" ht="15" customHeight="1">
      <c r="A53" s="30" t="s">
        <v>10</v>
      </c>
      <c r="B53" s="39"/>
      <c r="C53" s="39"/>
      <c r="D53" s="40"/>
      <c r="E53" s="69"/>
    </row>
    <row r="54" spans="1:5" ht="15" customHeight="1">
      <c r="A54" s="30" t="s">
        <v>11</v>
      </c>
      <c r="B54" s="39"/>
      <c r="C54" s="39"/>
      <c r="D54" s="40"/>
      <c r="E54" s="69"/>
    </row>
    <row r="55" spans="1:5" ht="15" customHeight="1" thickBot="1">
      <c r="A55" s="33" t="s">
        <v>12</v>
      </c>
      <c r="B55" s="41"/>
      <c r="C55" s="41"/>
      <c r="D55" s="42"/>
      <c r="E55" s="69"/>
    </row>
    <row r="56" spans="1:5" ht="15" customHeight="1">
      <c r="A56" s="34"/>
      <c r="B56" s="34"/>
      <c r="C56" s="34"/>
      <c r="D56" s="34"/>
      <c r="E56" s="69"/>
    </row>
    <row r="57" spans="1:5" ht="15" customHeight="1" thickBot="1">
      <c r="A57" s="34"/>
      <c r="B57" s="34"/>
      <c r="C57" s="34"/>
      <c r="D57" s="34"/>
      <c r="E57" s="69"/>
    </row>
    <row r="58" spans="1:5" ht="15" customHeight="1">
      <c r="A58" s="85" t="s">
        <v>22</v>
      </c>
      <c r="B58" s="86"/>
      <c r="C58" s="86"/>
      <c r="D58" s="86"/>
      <c r="E58" s="87"/>
    </row>
    <row r="59" spans="1:5" ht="15" customHeight="1">
      <c r="A59" s="101" t="s">
        <v>59</v>
      </c>
      <c r="B59" s="102"/>
      <c r="C59" s="102"/>
      <c r="D59" s="102"/>
      <c r="E59" s="103"/>
    </row>
    <row r="60" spans="1:5" ht="15" customHeight="1">
      <c r="A60" s="98" t="s">
        <v>31</v>
      </c>
      <c r="B60" s="99"/>
      <c r="C60" s="99"/>
      <c r="D60" s="99"/>
      <c r="E60" s="100"/>
    </row>
    <row r="61" spans="1:5" ht="15" customHeight="1">
      <c r="A61" s="88" t="s">
        <v>60</v>
      </c>
      <c r="B61" s="89"/>
      <c r="C61" s="89"/>
      <c r="D61" s="89"/>
      <c r="E61" s="90"/>
    </row>
    <row r="62" spans="1:5" ht="15" customHeight="1">
      <c r="A62" s="88" t="s">
        <v>61</v>
      </c>
      <c r="B62" s="89"/>
      <c r="C62" s="89"/>
      <c r="D62" s="89"/>
      <c r="E62" s="90"/>
    </row>
    <row r="63" spans="1:5" ht="15" customHeight="1">
      <c r="A63" s="88" t="s">
        <v>33</v>
      </c>
      <c r="B63" s="89"/>
      <c r="C63" s="89"/>
      <c r="D63" s="89"/>
      <c r="E63" s="90"/>
    </row>
    <row r="64" spans="1:5" ht="37.5" customHeight="1">
      <c r="A64" s="104" t="s">
        <v>62</v>
      </c>
      <c r="B64" s="105"/>
      <c r="C64" s="105"/>
      <c r="D64" s="105"/>
      <c r="E64" s="106"/>
    </row>
    <row r="65" spans="1:5" ht="26.25" customHeight="1">
      <c r="A65" s="88" t="s">
        <v>85</v>
      </c>
      <c r="B65" s="89"/>
      <c r="C65" s="89"/>
      <c r="D65" s="89"/>
      <c r="E65" s="90"/>
    </row>
    <row r="66" spans="1:5" ht="15" customHeight="1">
      <c r="A66" s="113" t="s">
        <v>80</v>
      </c>
      <c r="B66" s="114"/>
      <c r="C66" s="114"/>
      <c r="D66" s="114"/>
      <c r="E66" s="115"/>
    </row>
    <row r="67" spans="1:5" ht="41.25" customHeight="1">
      <c r="A67" s="113" t="s">
        <v>96</v>
      </c>
      <c r="B67" s="114"/>
      <c r="C67" s="114"/>
      <c r="D67" s="114"/>
      <c r="E67" s="115"/>
    </row>
    <row r="68" spans="1:5" ht="15" customHeight="1">
      <c r="A68" s="113" t="s">
        <v>86</v>
      </c>
      <c r="B68" s="114"/>
      <c r="C68" s="114"/>
      <c r="D68" s="114"/>
      <c r="E68" s="115"/>
    </row>
    <row r="69" spans="1:5" ht="15" customHeight="1">
      <c r="A69" s="113" t="s">
        <v>87</v>
      </c>
      <c r="B69" s="114"/>
      <c r="C69" s="114"/>
      <c r="D69" s="114"/>
      <c r="E69" s="115"/>
    </row>
    <row r="70" spans="1:5" ht="15" customHeight="1" thickBot="1">
      <c r="A70" s="110" t="s">
        <v>88</v>
      </c>
      <c r="B70" s="111"/>
      <c r="C70" s="111"/>
      <c r="D70" s="111"/>
      <c r="E70" s="112"/>
    </row>
    <row r="71" spans="1:5" ht="12.75">
      <c r="A71" s="24"/>
      <c r="B71" s="24"/>
      <c r="C71" s="24"/>
      <c r="D71" s="24"/>
      <c r="E71" s="24"/>
    </row>
  </sheetData>
  <sheetProtection password="C27C" sheet="1" objects="1" scenarios="1" selectLockedCells="1"/>
  <protectedRanges>
    <protectedRange sqref="B4" name="Intervalo7"/>
    <protectedRange sqref="B18:B19" name="Intervalo2"/>
    <protectedRange sqref="B11:B17" name="Intervalo1"/>
    <protectedRange sqref="B26:E27 B31:E32 B36:E37" name="Intervalo6"/>
    <protectedRange sqref="B7:B10" name="Intervalo1_1"/>
    <protectedRange sqref="B5:B6" name="Intervalo1_2"/>
    <protectedRange sqref="D5:D6" name="Intervalo2_3"/>
  </protectedRanges>
  <mergeCells count="23">
    <mergeCell ref="C28:D28"/>
    <mergeCell ref="C33:D33"/>
    <mergeCell ref="B4:E4"/>
    <mergeCell ref="A67:E67"/>
    <mergeCell ref="A63:E63"/>
    <mergeCell ref="A66:E66"/>
    <mergeCell ref="A64:E64"/>
    <mergeCell ref="A1:E1"/>
    <mergeCell ref="A58:E58"/>
    <mergeCell ref="A59:E59"/>
    <mergeCell ref="A60:E60"/>
    <mergeCell ref="A62:E62"/>
    <mergeCell ref="C34:D34"/>
    <mergeCell ref="A2:E2"/>
    <mergeCell ref="C38:D38"/>
    <mergeCell ref="A42:D42"/>
    <mergeCell ref="C29:D29"/>
    <mergeCell ref="A70:E70"/>
    <mergeCell ref="A61:E61"/>
    <mergeCell ref="A65:E65"/>
    <mergeCell ref="A69:E69"/>
    <mergeCell ref="A68:E68"/>
    <mergeCell ref="C39:D39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88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jorge.filho</dc:creator>
  <cp:keywords/>
  <dc:description/>
  <cp:lastModifiedBy>Priscyla Mesquita</cp:lastModifiedBy>
  <cp:lastPrinted>2010-11-19T17:00:57Z</cp:lastPrinted>
  <dcterms:created xsi:type="dcterms:W3CDTF">2007-10-08T20:35:35Z</dcterms:created>
  <dcterms:modified xsi:type="dcterms:W3CDTF">2018-03-09T15:16:09Z</dcterms:modified>
  <cp:category/>
  <cp:version/>
  <cp:contentType/>
  <cp:contentStatus/>
</cp:coreProperties>
</file>